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460" windowWidth="19420" windowHeight="11020" tabRatio="562" activeTab="3"/>
  </bookViews>
  <sheets>
    <sheet name="Outcome Framework" sheetId="8" r:id="rId1"/>
    <sheet name="Outcomes &amp; performance measures" sheetId="12" r:id="rId2"/>
    <sheet name="Service Development Plan" sheetId="16" r:id="rId3"/>
    <sheet name="Improvement Plan" sheetId="18" r:id="rId4"/>
    <sheet name="Review &amp; Improvement System" sheetId="15" r:id="rId5"/>
    <sheet name="Overall Annual Results" sheetId="1" r:id="rId6"/>
    <sheet name="Community Perspective results" sheetId="2" r:id="rId7"/>
    <sheet name="Financial Perspective results" sheetId="9" r:id="rId8"/>
    <sheet name="Staff Perspective results" sheetId="10" r:id="rId9"/>
    <sheet name="Environment Perspective results" sheetId="3" r:id="rId10"/>
    <sheet name="Graphs" sheetId="11" r:id="rId11"/>
    <sheet name="Quarterly Dashboard" sheetId="13" r:id="rId12"/>
    <sheet name="Real time Dashboard" sheetId="20" r:id="rId13"/>
    <sheet name="Ideas Greenhouse" sheetId="17" r:id="rId14"/>
    <sheet name="Sheet1" sheetId="21" r:id="rId15"/>
  </sheets>
  <definedNames>
    <definedName name="A" localSheetId="1">'Outcomes &amp; performance measures'!$A$66</definedName>
    <definedName name="_xlnm.Print_Area" localSheetId="6">'Community Perspective results'!$B$1:$U$123</definedName>
    <definedName name="_xlnm.Print_Area" localSheetId="10">Graphs!$A$1:$AC$286</definedName>
    <definedName name="_xlnm.Print_Area" localSheetId="0">'Outcome Framework'!$A$1:$L$34</definedName>
    <definedName name="_xlnm.Print_Area" localSheetId="1">'Outcomes &amp; performance measures'!$A$1:$F$69</definedName>
    <definedName name="_xlnm.Print_Area" localSheetId="5">'Overall Annual Results'!$A$1:$K$187</definedName>
    <definedName name="_xlnm.Print_Area" localSheetId="2">'Service Development Plan'!$A$1:$L$15</definedName>
    <definedName name="_xlnm.Print_Area" localSheetId="8">'Staff Perspective results'!$A$1:$U$19</definedName>
    <definedName name="_xlnm.Print_Titles" localSheetId="2">'Service Development Plan'!$2:$2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0" l="1"/>
  <c r="A112" i="2"/>
  <c r="A106" i="2"/>
  <c r="A101" i="2"/>
  <c r="A92" i="2"/>
  <c r="A77" i="2"/>
  <c r="A10" i="3"/>
  <c r="A229" i="11"/>
  <c r="A223" i="11"/>
  <c r="B9" i="10"/>
  <c r="AQ5" i="13"/>
  <c r="A213" i="11"/>
  <c r="A210" i="11"/>
  <c r="B18" i="10"/>
  <c r="B17" i="10"/>
  <c r="B10" i="10"/>
  <c r="A217" i="11"/>
  <c r="A4" i="3"/>
  <c r="AO6" i="20"/>
  <c r="S13" i="3"/>
  <c r="T13" i="3"/>
  <c r="Q13" i="3"/>
  <c r="R13" i="3"/>
  <c r="N13" i="3"/>
  <c r="O13" i="3"/>
  <c r="L13" i="3"/>
  <c r="M13" i="3"/>
  <c r="I13" i="3"/>
  <c r="J13" i="3"/>
  <c r="G13" i="3"/>
  <c r="H13" i="3"/>
  <c r="E13" i="3"/>
  <c r="A179" i="11"/>
  <c r="A157" i="11"/>
  <c r="A112" i="11"/>
  <c r="A101" i="11"/>
  <c r="A98" i="11"/>
  <c r="A68" i="11"/>
  <c r="A46" i="11"/>
  <c r="A43" i="11"/>
  <c r="A232" i="11"/>
  <c r="A192" i="11"/>
  <c r="A169" i="11"/>
  <c r="A207" i="11"/>
  <c r="A204" i="11"/>
  <c r="A201" i="11"/>
  <c r="A198" i="11"/>
  <c r="A194" i="11"/>
  <c r="A195" i="11"/>
  <c r="A175" i="11"/>
  <c r="A173" i="11"/>
  <c r="AN6" i="20"/>
  <c r="D5" i="13"/>
  <c r="E5" i="13"/>
  <c r="G5" i="13"/>
  <c r="H5" i="13"/>
  <c r="J5" i="13"/>
  <c r="K5" i="13"/>
  <c r="M5" i="13"/>
  <c r="N5" i="13"/>
  <c r="P5" i="13"/>
  <c r="Q5" i="13"/>
  <c r="AR5" i="13"/>
  <c r="AM6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AI5" i="20"/>
  <c r="AH5" i="20"/>
  <c r="AF5" i="20"/>
  <c r="AE5" i="20"/>
  <c r="Z5" i="20"/>
  <c r="Y5" i="20"/>
  <c r="W5" i="20"/>
  <c r="V5" i="20"/>
  <c r="T5" i="20"/>
  <c r="S5" i="20"/>
  <c r="Q5" i="20"/>
  <c r="P5" i="20"/>
  <c r="N5" i="20"/>
  <c r="M5" i="20"/>
  <c r="K5" i="20"/>
  <c r="J5" i="20"/>
  <c r="H5" i="20"/>
  <c r="G5" i="20"/>
  <c r="E5" i="20"/>
  <c r="D5" i="20"/>
  <c r="A119" i="2"/>
  <c r="B69" i="2"/>
  <c r="AF5" i="13"/>
  <c r="N12" i="3"/>
  <c r="L12" i="3"/>
  <c r="N11" i="3"/>
  <c r="N10" i="3"/>
  <c r="L11" i="3"/>
  <c r="L10" i="3"/>
  <c r="S11" i="3"/>
  <c r="Q11" i="3"/>
  <c r="I11" i="3"/>
  <c r="G11" i="3"/>
  <c r="E11" i="3"/>
  <c r="S12" i="3"/>
  <c r="T12" i="3"/>
  <c r="Q12" i="3"/>
  <c r="R12" i="3"/>
  <c r="O12" i="3"/>
  <c r="M12" i="3"/>
  <c r="I12" i="3"/>
  <c r="J12" i="3"/>
  <c r="G12" i="3"/>
  <c r="H12" i="3"/>
  <c r="E12" i="3"/>
  <c r="C15" i="3"/>
  <c r="D15" i="9"/>
  <c r="C15" i="9"/>
  <c r="A4" i="10"/>
  <c r="D15" i="3"/>
  <c r="S13" i="10"/>
  <c r="T13" i="10"/>
  <c r="S12" i="10"/>
  <c r="T12" i="10"/>
  <c r="S15" i="10"/>
  <c r="T15" i="10"/>
  <c r="S14" i="10"/>
  <c r="T14" i="10"/>
  <c r="Q15" i="10"/>
  <c r="R15" i="10"/>
  <c r="Q14" i="10"/>
  <c r="R14" i="10"/>
  <c r="Q13" i="10"/>
  <c r="R13" i="10"/>
  <c r="Q12" i="10"/>
  <c r="R12" i="10"/>
  <c r="R19" i="10"/>
  <c r="I14" i="1"/>
  <c r="N15" i="10"/>
  <c r="O15" i="10"/>
  <c r="N14" i="10"/>
  <c r="O14" i="10"/>
  <c r="N13" i="10"/>
  <c r="O13" i="10"/>
  <c r="N12" i="10"/>
  <c r="O12" i="10"/>
  <c r="L15" i="10"/>
  <c r="M15" i="10"/>
  <c r="L14" i="10"/>
  <c r="M14" i="10"/>
  <c r="I15" i="10"/>
  <c r="I14" i="10"/>
  <c r="L13" i="10"/>
  <c r="M13" i="10"/>
  <c r="L12" i="10"/>
  <c r="M12" i="10"/>
  <c r="I13" i="10"/>
  <c r="J13" i="10"/>
  <c r="I12" i="10"/>
  <c r="J12" i="10"/>
  <c r="B14" i="9"/>
  <c r="A10" i="9"/>
  <c r="B104" i="2"/>
  <c r="D123" i="2"/>
  <c r="C123" i="2"/>
  <c r="S120" i="2"/>
  <c r="S119" i="2"/>
  <c r="T120" i="2"/>
  <c r="Q120" i="2"/>
  <c r="R120" i="2"/>
  <c r="Q119" i="2"/>
  <c r="N120" i="2"/>
  <c r="O120" i="2"/>
  <c r="N119" i="2"/>
  <c r="L120" i="2"/>
  <c r="M120" i="2"/>
  <c r="L119" i="2"/>
  <c r="I120" i="2"/>
  <c r="J120" i="2"/>
  <c r="I119" i="2"/>
  <c r="G120" i="2"/>
  <c r="H120" i="2"/>
  <c r="G119" i="2"/>
  <c r="E120" i="2"/>
  <c r="E119" i="2"/>
  <c r="D118" i="2"/>
  <c r="S113" i="2"/>
  <c r="S114" i="2"/>
  <c r="S115" i="2"/>
  <c r="S112" i="2"/>
  <c r="S118" i="2"/>
  <c r="Q113" i="2"/>
  <c r="Q114" i="2"/>
  <c r="Q115" i="2"/>
  <c r="Q112" i="2"/>
  <c r="Q118" i="2"/>
  <c r="N113" i="2"/>
  <c r="N114" i="2"/>
  <c r="N115" i="2"/>
  <c r="N112" i="2"/>
  <c r="N118" i="2"/>
  <c r="L113" i="2"/>
  <c r="L114" i="2"/>
  <c r="L115" i="2"/>
  <c r="L112" i="2"/>
  <c r="L118" i="2"/>
  <c r="I113" i="2"/>
  <c r="J113" i="2"/>
  <c r="I114" i="2"/>
  <c r="J114" i="2"/>
  <c r="I115" i="2"/>
  <c r="J115" i="2"/>
  <c r="I112" i="2"/>
  <c r="I118" i="2"/>
  <c r="G113" i="2"/>
  <c r="H113" i="2"/>
  <c r="G114" i="2"/>
  <c r="G115" i="2"/>
  <c r="G112" i="2"/>
  <c r="G118" i="2"/>
  <c r="E113" i="2"/>
  <c r="E114" i="2"/>
  <c r="E115" i="2"/>
  <c r="E112" i="2"/>
  <c r="E118" i="2"/>
  <c r="C118" i="2"/>
  <c r="B117" i="2"/>
  <c r="D111" i="2"/>
  <c r="S108" i="2"/>
  <c r="T108" i="2"/>
  <c r="S107" i="2"/>
  <c r="S106" i="2"/>
  <c r="S111" i="2"/>
  <c r="Q108" i="2"/>
  <c r="R108" i="2"/>
  <c r="Q107" i="2"/>
  <c r="Q106" i="2"/>
  <c r="Q111" i="2"/>
  <c r="N108" i="2"/>
  <c r="O108" i="2"/>
  <c r="N107" i="2"/>
  <c r="N106" i="2"/>
  <c r="L108" i="2"/>
  <c r="M108" i="2"/>
  <c r="L107" i="2"/>
  <c r="L106" i="2"/>
  <c r="L111" i="2"/>
  <c r="I108" i="2"/>
  <c r="J108" i="2"/>
  <c r="I107" i="2"/>
  <c r="I106" i="2"/>
  <c r="G107" i="2"/>
  <c r="G108" i="2"/>
  <c r="G106" i="2"/>
  <c r="G111" i="2"/>
  <c r="H108" i="2"/>
  <c r="E108" i="2"/>
  <c r="E107" i="2"/>
  <c r="E106" i="2"/>
  <c r="E111" i="2"/>
  <c r="C111" i="2"/>
  <c r="B110" i="2"/>
  <c r="D105" i="2"/>
  <c r="S102" i="2"/>
  <c r="S101" i="2"/>
  <c r="T102" i="2"/>
  <c r="Q102" i="2"/>
  <c r="R102" i="2"/>
  <c r="Q101" i="2"/>
  <c r="Q105" i="2"/>
  <c r="N102" i="2"/>
  <c r="O102" i="2"/>
  <c r="N101" i="2"/>
  <c r="N105" i="2"/>
  <c r="L102" i="2"/>
  <c r="M102" i="2"/>
  <c r="L101" i="2"/>
  <c r="L105" i="2"/>
  <c r="I102" i="2"/>
  <c r="J102" i="2"/>
  <c r="I101" i="2"/>
  <c r="I105" i="2"/>
  <c r="C105" i="2"/>
  <c r="G102" i="2"/>
  <c r="H102" i="2"/>
  <c r="G101" i="2"/>
  <c r="E102" i="2"/>
  <c r="E101" i="2"/>
  <c r="S98" i="2"/>
  <c r="S97" i="2"/>
  <c r="S96" i="2"/>
  <c r="S95" i="2"/>
  <c r="S94" i="2"/>
  <c r="S93" i="2"/>
  <c r="S92" i="2"/>
  <c r="S100" i="2"/>
  <c r="Q98" i="2"/>
  <c r="Q97" i="2"/>
  <c r="Q96" i="2"/>
  <c r="Q95" i="2"/>
  <c r="Q94" i="2"/>
  <c r="Q93" i="2"/>
  <c r="Q92" i="2"/>
  <c r="N98" i="2"/>
  <c r="N97" i="2"/>
  <c r="N96" i="2"/>
  <c r="N95" i="2"/>
  <c r="N94" i="2"/>
  <c r="N93" i="2"/>
  <c r="N92" i="2"/>
  <c r="N100" i="2"/>
  <c r="L98" i="2"/>
  <c r="M98" i="2"/>
  <c r="L97" i="2"/>
  <c r="L96" i="2"/>
  <c r="L95" i="2"/>
  <c r="L94" i="2"/>
  <c r="L93" i="2"/>
  <c r="L92" i="2"/>
  <c r="O97" i="2"/>
  <c r="O98" i="2"/>
  <c r="M97" i="2"/>
  <c r="I98" i="2"/>
  <c r="J98" i="2"/>
  <c r="G98" i="2"/>
  <c r="H98" i="2"/>
  <c r="E98" i="2"/>
  <c r="B99" i="2"/>
  <c r="B55" i="2"/>
  <c r="U5" i="13"/>
  <c r="B54" i="2"/>
  <c r="T5" i="13"/>
  <c r="A4" i="9"/>
  <c r="A74" i="11"/>
  <c r="A78" i="11"/>
  <c r="A219" i="11"/>
  <c r="A156" i="11"/>
  <c r="A119" i="11"/>
  <c r="A89" i="11"/>
  <c r="A86" i="11"/>
  <c r="A83" i="11"/>
  <c r="I97" i="2"/>
  <c r="I96" i="2"/>
  <c r="I95" i="2"/>
  <c r="I94" i="2"/>
  <c r="I93" i="2"/>
  <c r="I92" i="2"/>
  <c r="I100" i="2"/>
  <c r="G97" i="2"/>
  <c r="G96" i="2"/>
  <c r="D100" i="2"/>
  <c r="E97" i="2"/>
  <c r="E96" i="2"/>
  <c r="B96" i="2"/>
  <c r="G95" i="2"/>
  <c r="G94" i="2"/>
  <c r="G93" i="2"/>
  <c r="G92" i="2"/>
  <c r="G100" i="2"/>
  <c r="E95" i="2"/>
  <c r="S83" i="2"/>
  <c r="Q83" i="2"/>
  <c r="N83" i="2"/>
  <c r="L83" i="2"/>
  <c r="I83" i="2"/>
  <c r="G83" i="2"/>
  <c r="E83" i="2"/>
  <c r="E82" i="2"/>
  <c r="S84" i="2"/>
  <c r="Q84" i="2"/>
  <c r="N84" i="2"/>
  <c r="L84" i="2"/>
  <c r="I84" i="2"/>
  <c r="G84" i="2"/>
  <c r="S82" i="2"/>
  <c r="Q82" i="2"/>
  <c r="R82" i="2"/>
  <c r="N82" i="2"/>
  <c r="L82" i="2"/>
  <c r="M82" i="2"/>
  <c r="G82" i="2"/>
  <c r="I82" i="2"/>
  <c r="H82" i="2"/>
  <c r="E10" i="3"/>
  <c r="E15" i="3"/>
  <c r="B41" i="2"/>
  <c r="AB5" i="20"/>
  <c r="B40" i="2"/>
  <c r="AA5" i="20"/>
  <c r="S88" i="2"/>
  <c r="T88" i="2"/>
  <c r="S87" i="2"/>
  <c r="T87" i="2"/>
  <c r="S86" i="2"/>
  <c r="T86" i="2"/>
  <c r="S85" i="2"/>
  <c r="T85" i="2"/>
  <c r="T84" i="2"/>
  <c r="T83" i="2"/>
  <c r="T82" i="2"/>
  <c r="Q88" i="2"/>
  <c r="R88" i="2"/>
  <c r="Q87" i="2"/>
  <c r="R87" i="2"/>
  <c r="Q86" i="2"/>
  <c r="R86" i="2"/>
  <c r="R84" i="2"/>
  <c r="Q85" i="2"/>
  <c r="R85" i="2"/>
  <c r="R83" i="2"/>
  <c r="N88" i="2"/>
  <c r="O88" i="2"/>
  <c r="N87" i="2"/>
  <c r="O87" i="2"/>
  <c r="N86" i="2"/>
  <c r="O86" i="2"/>
  <c r="N85" i="2"/>
  <c r="O85" i="2"/>
  <c r="O84" i="2"/>
  <c r="O83" i="2"/>
  <c r="O82" i="2"/>
  <c r="L88" i="2"/>
  <c r="M88" i="2"/>
  <c r="L87" i="2"/>
  <c r="M87" i="2"/>
  <c r="L86" i="2"/>
  <c r="M86" i="2"/>
  <c r="L85" i="2"/>
  <c r="M85" i="2"/>
  <c r="M84" i="2"/>
  <c r="M83" i="2"/>
  <c r="I88" i="2"/>
  <c r="I87" i="2"/>
  <c r="I86" i="2"/>
  <c r="I85" i="2"/>
  <c r="J85" i="2"/>
  <c r="J83" i="2"/>
  <c r="J84" i="2"/>
  <c r="J86" i="2"/>
  <c r="J87" i="2"/>
  <c r="J88" i="2"/>
  <c r="G88" i="2"/>
  <c r="H88" i="2"/>
  <c r="G87" i="2"/>
  <c r="H87" i="2"/>
  <c r="G86" i="2"/>
  <c r="H86" i="2"/>
  <c r="G85" i="2"/>
  <c r="H85" i="2"/>
  <c r="H84" i="2"/>
  <c r="H83" i="2"/>
  <c r="Q11" i="9"/>
  <c r="R11" i="9"/>
  <c r="Q10" i="9"/>
  <c r="R10" i="9"/>
  <c r="R15" i="9"/>
  <c r="N11" i="9"/>
  <c r="O11" i="9"/>
  <c r="N10" i="9"/>
  <c r="O10" i="9"/>
  <c r="L11" i="9"/>
  <c r="M11" i="9"/>
  <c r="L10" i="9"/>
  <c r="M10" i="9"/>
  <c r="S10" i="9"/>
  <c r="B122" i="2"/>
  <c r="B121" i="2"/>
  <c r="B115" i="2"/>
  <c r="B116" i="2"/>
  <c r="B119" i="2"/>
  <c r="B120" i="2"/>
  <c r="B112" i="2"/>
  <c r="B113" i="2"/>
  <c r="B114" i="2"/>
  <c r="B106" i="2"/>
  <c r="B107" i="2"/>
  <c r="B108" i="2"/>
  <c r="B109" i="2"/>
  <c r="B103" i="2"/>
  <c r="B102" i="2"/>
  <c r="B101" i="2"/>
  <c r="D91" i="2"/>
  <c r="E88" i="2"/>
  <c r="E87" i="2"/>
  <c r="E86" i="2"/>
  <c r="E85" i="2"/>
  <c r="E84" i="2"/>
  <c r="E81" i="2"/>
  <c r="E80" i="2"/>
  <c r="E79" i="2"/>
  <c r="E78" i="2"/>
  <c r="C91" i="2"/>
  <c r="B98" i="2"/>
  <c r="B97" i="2"/>
  <c r="B95" i="2"/>
  <c r="B94" i="2"/>
  <c r="B93" i="2"/>
  <c r="B90" i="2"/>
  <c r="B89" i="2"/>
  <c r="B88" i="2"/>
  <c r="A79" i="11"/>
  <c r="A71" i="11"/>
  <c r="A65" i="11"/>
  <c r="A61" i="11"/>
  <c r="A57" i="11"/>
  <c r="A54" i="11"/>
  <c r="A50" i="11"/>
  <c r="A40" i="11"/>
  <c r="A35" i="11"/>
  <c r="B87" i="2"/>
  <c r="B86" i="2"/>
  <c r="B85" i="2"/>
  <c r="B84" i="2"/>
  <c r="B83" i="2"/>
  <c r="B16" i="1"/>
  <c r="A170" i="1"/>
  <c r="B14" i="1"/>
  <c r="A152" i="1"/>
  <c r="B12" i="1"/>
  <c r="A133" i="1"/>
  <c r="B10" i="1"/>
  <c r="A114" i="1"/>
  <c r="B9" i="1"/>
  <c r="A96" i="1"/>
  <c r="B8" i="1"/>
  <c r="A76" i="1"/>
  <c r="B7" i="1"/>
  <c r="A57" i="1"/>
  <c r="B6" i="1"/>
  <c r="A40" i="1"/>
  <c r="B5" i="1"/>
  <c r="C100" i="2"/>
  <c r="E94" i="2"/>
  <c r="E93" i="2"/>
  <c r="E92" i="2"/>
  <c r="G15" i="10"/>
  <c r="G14" i="10"/>
  <c r="G13" i="10"/>
  <c r="H13" i="10"/>
  <c r="G12" i="10"/>
  <c r="H12" i="10"/>
  <c r="E15" i="10"/>
  <c r="E14" i="10"/>
  <c r="E13" i="10"/>
  <c r="E12" i="10"/>
  <c r="I10" i="9"/>
  <c r="G10" i="9"/>
  <c r="A71" i="2"/>
  <c r="B75" i="2"/>
  <c r="B74" i="2"/>
  <c r="B73" i="2"/>
  <c r="B8" i="3"/>
  <c r="B14" i="3"/>
  <c r="AW5" i="13"/>
  <c r="B7" i="3"/>
  <c r="B13" i="3"/>
  <c r="AV5" i="13"/>
  <c r="E10" i="9"/>
  <c r="B82" i="2"/>
  <c r="B81" i="2"/>
  <c r="B80" i="2"/>
  <c r="B79" i="2"/>
  <c r="B53" i="2"/>
  <c r="S5" i="13"/>
  <c r="B52" i="2"/>
  <c r="R5" i="13"/>
  <c r="B49" i="2"/>
  <c r="O5" i="13"/>
  <c r="B46" i="2"/>
  <c r="AG5" i="20"/>
  <c r="B43" i="2"/>
  <c r="AD5" i="20"/>
  <c r="B37" i="2"/>
  <c r="X5" i="20"/>
  <c r="B34" i="2"/>
  <c r="U5" i="20"/>
  <c r="B31" i="2"/>
  <c r="R5" i="20"/>
  <c r="B28" i="2"/>
  <c r="O5" i="20"/>
  <c r="B25" i="2"/>
  <c r="L5" i="20"/>
  <c r="B22" i="2"/>
  <c r="L5" i="13"/>
  <c r="B19" i="2"/>
  <c r="I5" i="13"/>
  <c r="B16" i="2"/>
  <c r="F5" i="13"/>
  <c r="B13" i="2"/>
  <c r="C5" i="13"/>
  <c r="B10" i="2"/>
  <c r="I5" i="20"/>
  <c r="A4" i="2"/>
  <c r="B59" i="2"/>
  <c r="X5" i="13"/>
  <c r="B58" i="2"/>
  <c r="W5" i="13"/>
  <c r="B92" i="2"/>
  <c r="A65" i="2"/>
  <c r="A60" i="2"/>
  <c r="A56" i="2"/>
  <c r="B56" i="2"/>
  <c r="V5" i="13"/>
  <c r="B72" i="2"/>
  <c r="B71" i="2"/>
  <c r="B70" i="2"/>
  <c r="AG5" i="13"/>
  <c r="B68" i="2"/>
  <c r="AE5" i="13"/>
  <c r="B67" i="2"/>
  <c r="AD5" i="13"/>
  <c r="B66" i="2"/>
  <c r="AC5" i="13"/>
  <c r="B65" i="2"/>
  <c r="AN5" i="20"/>
  <c r="B64" i="2"/>
  <c r="AB5" i="13"/>
  <c r="B63" i="2"/>
  <c r="AA5" i="13"/>
  <c r="B62" i="2"/>
  <c r="Z5" i="13"/>
  <c r="B61" i="2"/>
  <c r="Y5" i="13"/>
  <c r="B60" i="2"/>
  <c r="AM5" i="20"/>
  <c r="B57" i="2"/>
  <c r="AJ5" i="20"/>
  <c r="A42" i="2"/>
  <c r="B42" i="2"/>
  <c r="AC5" i="20"/>
  <c r="B5" i="3"/>
  <c r="B11" i="3"/>
  <c r="AT5" i="13"/>
  <c r="B6" i="3"/>
  <c r="B12" i="3"/>
  <c r="AU5" i="13"/>
  <c r="B4" i="3"/>
  <c r="B10" i="3"/>
  <c r="AS5" i="13"/>
  <c r="B13" i="10"/>
  <c r="B14" i="10"/>
  <c r="B15" i="10"/>
  <c r="B16" i="10"/>
  <c r="B12" i="10"/>
  <c r="B5" i="10"/>
  <c r="AM5" i="13"/>
  <c r="B6" i="10"/>
  <c r="AN5" i="13"/>
  <c r="B7" i="10"/>
  <c r="AO5" i="13"/>
  <c r="B8" i="10"/>
  <c r="AP5" i="13"/>
  <c r="B4" i="10"/>
  <c r="AO5" i="20"/>
  <c r="B7" i="2"/>
  <c r="F5" i="20"/>
  <c r="A226" i="11"/>
  <c r="A132" i="11"/>
  <c r="A166" i="11"/>
  <c r="A163" i="11"/>
  <c r="A160" i="11"/>
  <c r="A152" i="11"/>
  <c r="A149" i="11"/>
  <c r="A146" i="11"/>
  <c r="A143" i="11"/>
  <c r="A140" i="11"/>
  <c r="A137" i="11"/>
  <c r="A129" i="11"/>
  <c r="A126" i="11"/>
  <c r="A115" i="11"/>
  <c r="A109" i="11"/>
  <c r="A95" i="11"/>
  <c r="A92" i="11"/>
  <c r="A136" i="11"/>
  <c r="A6" i="11"/>
  <c r="J15" i="10"/>
  <c r="H15" i="10"/>
  <c r="O114" i="2"/>
  <c r="A188" i="11"/>
  <c r="A185" i="11"/>
  <c r="A24" i="11"/>
  <c r="B13" i="9"/>
  <c r="B8" i="9"/>
  <c r="AL5" i="13"/>
  <c r="B7" i="9"/>
  <c r="AK5" i="13"/>
  <c r="B78" i="2"/>
  <c r="A106" i="11"/>
  <c r="A105" i="11"/>
  <c r="T112" i="2"/>
  <c r="T113" i="2"/>
  <c r="T114" i="2"/>
  <c r="T115" i="2"/>
  <c r="T119" i="2"/>
  <c r="R112" i="2"/>
  <c r="R113" i="2"/>
  <c r="R114" i="2"/>
  <c r="R115" i="2"/>
  <c r="R119" i="2"/>
  <c r="O112" i="2"/>
  <c r="O113" i="2"/>
  <c r="O115" i="2"/>
  <c r="O119" i="2"/>
  <c r="M112" i="2"/>
  <c r="M113" i="2"/>
  <c r="M114" i="2"/>
  <c r="M115" i="2"/>
  <c r="M119" i="2"/>
  <c r="J112" i="2"/>
  <c r="J118" i="2"/>
  <c r="D9" i="1"/>
  <c r="J119" i="2"/>
  <c r="H107" i="2"/>
  <c r="H112" i="2"/>
  <c r="H114" i="2"/>
  <c r="H115" i="2"/>
  <c r="H119" i="2"/>
  <c r="S77" i="2"/>
  <c r="T77" i="2"/>
  <c r="S78" i="2"/>
  <c r="T78" i="2"/>
  <c r="S79" i="2"/>
  <c r="T79" i="2"/>
  <c r="S80" i="2"/>
  <c r="T80" i="2"/>
  <c r="S81" i="2"/>
  <c r="T81" i="2"/>
  <c r="T92" i="2"/>
  <c r="T93" i="2"/>
  <c r="T94" i="2"/>
  <c r="T95" i="2"/>
  <c r="Q77" i="2"/>
  <c r="R77" i="2"/>
  <c r="Q78" i="2"/>
  <c r="R78" i="2"/>
  <c r="Q79" i="2"/>
  <c r="R79" i="2"/>
  <c r="Q80" i="2"/>
  <c r="R80" i="2"/>
  <c r="Q81" i="2"/>
  <c r="R81" i="2"/>
  <c r="R92" i="2"/>
  <c r="R93" i="2"/>
  <c r="R94" i="2"/>
  <c r="R95" i="2"/>
  <c r="N77" i="2"/>
  <c r="O77" i="2"/>
  <c r="N78" i="2"/>
  <c r="O78" i="2"/>
  <c r="N79" i="2"/>
  <c r="O79" i="2"/>
  <c r="N80" i="2"/>
  <c r="O80" i="2"/>
  <c r="N81" i="2"/>
  <c r="O81" i="2"/>
  <c r="O92" i="2"/>
  <c r="O93" i="2"/>
  <c r="O94" i="2"/>
  <c r="O95" i="2"/>
  <c r="L77" i="2"/>
  <c r="M77" i="2"/>
  <c r="L78" i="2"/>
  <c r="M78" i="2"/>
  <c r="L79" i="2"/>
  <c r="M79" i="2"/>
  <c r="L80" i="2"/>
  <c r="M80" i="2"/>
  <c r="L81" i="2"/>
  <c r="M81" i="2"/>
  <c r="M92" i="2"/>
  <c r="M93" i="2"/>
  <c r="M94" i="2"/>
  <c r="M95" i="2"/>
  <c r="I77" i="2"/>
  <c r="J77" i="2"/>
  <c r="I78" i="2"/>
  <c r="J78" i="2"/>
  <c r="I79" i="2"/>
  <c r="J79" i="2"/>
  <c r="I80" i="2"/>
  <c r="J80" i="2"/>
  <c r="I81" i="2"/>
  <c r="J81" i="2"/>
  <c r="J82" i="2"/>
  <c r="J92" i="2"/>
  <c r="J93" i="2"/>
  <c r="J94" i="2"/>
  <c r="J101" i="2"/>
  <c r="J105" i="2"/>
  <c r="D7" i="1"/>
  <c r="G77" i="2"/>
  <c r="G78" i="2"/>
  <c r="G79" i="2"/>
  <c r="G80" i="2"/>
  <c r="G81" i="2"/>
  <c r="G91" i="2"/>
  <c r="H77" i="2"/>
  <c r="H78" i="2"/>
  <c r="H79" i="2"/>
  <c r="H80" i="2"/>
  <c r="H81" i="2"/>
  <c r="H92" i="2"/>
  <c r="H93" i="2"/>
  <c r="H94" i="2"/>
  <c r="H101" i="2"/>
  <c r="H105" i="2"/>
  <c r="C7" i="1"/>
  <c r="E77" i="2"/>
  <c r="T106" i="2"/>
  <c r="T107" i="2"/>
  <c r="T97" i="2"/>
  <c r="R106" i="2"/>
  <c r="R107" i="2"/>
  <c r="R96" i="2"/>
  <c r="R98" i="2"/>
  <c r="R101" i="2"/>
  <c r="R105" i="2"/>
  <c r="I7" i="1"/>
  <c r="O107" i="2"/>
  <c r="O106" i="2"/>
  <c r="M107" i="2"/>
  <c r="M106" i="2"/>
  <c r="M101" i="2"/>
  <c r="M96" i="2"/>
  <c r="J107" i="2"/>
  <c r="J106" i="2"/>
  <c r="H106" i="2"/>
  <c r="H111" i="2"/>
  <c r="C8" i="1"/>
  <c r="T96" i="2"/>
  <c r="T98" i="2"/>
  <c r="T101" i="2"/>
  <c r="T105" i="2"/>
  <c r="J7" i="1"/>
  <c r="R97" i="2"/>
  <c r="O96" i="2"/>
  <c r="O101" i="2"/>
  <c r="J95" i="2"/>
  <c r="J96" i="2"/>
  <c r="J97" i="2"/>
  <c r="H95" i="2"/>
  <c r="H96" i="2"/>
  <c r="H97" i="2"/>
  <c r="B77" i="2"/>
  <c r="B4" i="2"/>
  <c r="C5" i="20"/>
  <c r="S10" i="3"/>
  <c r="S15" i="3"/>
  <c r="Q10" i="3"/>
  <c r="Q15" i="3"/>
  <c r="N15" i="3"/>
  <c r="L15" i="3"/>
  <c r="I10" i="3"/>
  <c r="I15" i="3"/>
  <c r="G10" i="3"/>
  <c r="G15" i="3"/>
  <c r="T10" i="3"/>
  <c r="T11" i="3"/>
  <c r="R11" i="3"/>
  <c r="O10" i="3"/>
  <c r="O11" i="3"/>
  <c r="M10" i="3"/>
  <c r="M11" i="3"/>
  <c r="J10" i="3"/>
  <c r="J11" i="3"/>
  <c r="H11" i="3"/>
  <c r="T10" i="9"/>
  <c r="B10" i="9"/>
  <c r="B11" i="9"/>
  <c r="B12" i="9"/>
  <c r="B4" i="9"/>
  <c r="AH5" i="13"/>
  <c r="B5" i="9"/>
  <c r="AI5" i="13"/>
  <c r="B6" i="9"/>
  <c r="AJ5" i="13"/>
  <c r="S11" i="9"/>
  <c r="S15" i="9"/>
  <c r="J10" i="9"/>
  <c r="I11" i="9"/>
  <c r="I15" i="9"/>
  <c r="J11" i="9"/>
  <c r="J15" i="9"/>
  <c r="H10" i="9"/>
  <c r="G11" i="9"/>
  <c r="G15" i="9"/>
  <c r="E11" i="9"/>
  <c r="A220" i="11"/>
  <c r="A182" i="11"/>
  <c r="A176" i="11"/>
  <c r="A123" i="11"/>
  <c r="A120" i="11"/>
  <c r="A7" i="11"/>
  <c r="A4" i="11"/>
  <c r="H14" i="10"/>
  <c r="J14" i="10"/>
  <c r="S19" i="10"/>
  <c r="I19" i="10"/>
  <c r="G19" i="10"/>
  <c r="E19" i="10"/>
  <c r="D19" i="10"/>
  <c r="C19" i="10"/>
  <c r="E100" i="2"/>
  <c r="L100" i="2"/>
  <c r="Q100" i="2"/>
  <c r="E105" i="2"/>
  <c r="G105" i="2"/>
  <c r="S105" i="2"/>
  <c r="I111" i="2"/>
  <c r="N111" i="2"/>
  <c r="H11" i="9"/>
  <c r="H15" i="9"/>
  <c r="T11" i="9"/>
  <c r="T15" i="9"/>
  <c r="J12" i="1"/>
  <c r="H10" i="3"/>
  <c r="R10" i="3"/>
  <c r="J111" i="2"/>
  <c r="D8" i="1"/>
  <c r="M111" i="2"/>
  <c r="F8" i="1"/>
  <c r="O111" i="2"/>
  <c r="G8" i="1"/>
  <c r="H8" i="1"/>
  <c r="E15" i="9"/>
  <c r="J19" i="10"/>
  <c r="D14" i="1"/>
  <c r="O15" i="9"/>
  <c r="D12" i="1"/>
  <c r="G12" i="1"/>
  <c r="L15" i="9"/>
  <c r="N15" i="9"/>
  <c r="M15" i="9"/>
  <c r="F12" i="1"/>
  <c r="H12" i="1"/>
  <c r="Q15" i="9"/>
  <c r="A19" i="1"/>
  <c r="C12" i="1"/>
  <c r="AK5" i="20"/>
  <c r="AL5" i="20"/>
  <c r="E8" i="1"/>
  <c r="E7" i="1"/>
  <c r="E123" i="2"/>
  <c r="H123" i="2"/>
  <c r="C10" i="1"/>
  <c r="J123" i="2"/>
  <c r="D10" i="1"/>
  <c r="M123" i="2"/>
  <c r="F10" i="1"/>
  <c r="O123" i="2"/>
  <c r="G10" i="1"/>
  <c r="H10" i="1"/>
  <c r="R123" i="2"/>
  <c r="I10" i="1"/>
  <c r="T123" i="2"/>
  <c r="J10" i="1"/>
  <c r="K10" i="1"/>
  <c r="S123" i="2"/>
  <c r="K7" i="1"/>
  <c r="E10" i="1"/>
  <c r="G123" i="2"/>
  <c r="I123" i="2"/>
  <c r="L123" i="2"/>
  <c r="N123" i="2"/>
  <c r="Q123" i="2"/>
  <c r="H15" i="3"/>
  <c r="C16" i="1"/>
  <c r="M15" i="3"/>
  <c r="F16" i="1"/>
  <c r="O15" i="3"/>
  <c r="G16" i="1"/>
  <c r="R15" i="3"/>
  <c r="I16" i="1"/>
  <c r="T15" i="3"/>
  <c r="J16" i="1"/>
  <c r="J15" i="3"/>
  <c r="D16" i="1"/>
  <c r="I12" i="1"/>
  <c r="Q19" i="10"/>
  <c r="T19" i="10"/>
  <c r="J14" i="1"/>
  <c r="K14" i="1"/>
  <c r="M19" i="10"/>
  <c r="F14" i="1"/>
  <c r="O19" i="10"/>
  <c r="G14" i="1"/>
  <c r="L19" i="10"/>
  <c r="N19" i="10"/>
  <c r="H19" i="10"/>
  <c r="C14" i="1"/>
  <c r="R111" i="2"/>
  <c r="I8" i="1"/>
  <c r="T111" i="2"/>
  <c r="J8" i="1"/>
  <c r="R100" i="2"/>
  <c r="I6" i="1"/>
  <c r="T100" i="2"/>
  <c r="J6" i="1"/>
  <c r="H118" i="2"/>
  <c r="C9" i="1"/>
  <c r="E9" i="1"/>
  <c r="M118" i="2"/>
  <c r="F9" i="1"/>
  <c r="O118" i="2"/>
  <c r="G9" i="1"/>
  <c r="R118" i="2"/>
  <c r="I9" i="1"/>
  <c r="T118" i="2"/>
  <c r="J9" i="1"/>
  <c r="O105" i="2"/>
  <c r="G7" i="1"/>
  <c r="M105" i="2"/>
  <c r="F7" i="1"/>
  <c r="M100" i="2"/>
  <c r="F6" i="1"/>
  <c r="O100" i="2"/>
  <c r="G6" i="1"/>
  <c r="J100" i="2"/>
  <c r="D6" i="1"/>
  <c r="H100" i="2"/>
  <c r="C6" i="1"/>
  <c r="M91" i="2"/>
  <c r="F5" i="1"/>
  <c r="O91" i="2"/>
  <c r="G5" i="1"/>
  <c r="H5" i="1"/>
  <c r="L91" i="2"/>
  <c r="N91" i="2"/>
  <c r="R91" i="2"/>
  <c r="I5" i="1"/>
  <c r="Q91" i="2"/>
  <c r="T91" i="2"/>
  <c r="J5" i="1"/>
  <c r="S91" i="2"/>
  <c r="J91" i="2"/>
  <c r="D5" i="1"/>
  <c r="I91" i="2"/>
  <c r="H91" i="2"/>
  <c r="C5" i="1"/>
  <c r="E91" i="2"/>
  <c r="K5" i="1"/>
  <c r="K6" i="1"/>
  <c r="K8" i="1"/>
  <c r="E12" i="1"/>
  <c r="E14" i="1"/>
  <c r="K16" i="1"/>
  <c r="H16" i="1"/>
  <c r="H6" i="1"/>
  <c r="K9" i="1"/>
  <c r="H9" i="1"/>
  <c r="H14" i="1"/>
  <c r="E16" i="1"/>
  <c r="E5" i="1"/>
  <c r="E6" i="1"/>
  <c r="H7" i="1"/>
  <c r="K12" i="1"/>
</calcChain>
</file>

<file path=xl/sharedStrings.xml><?xml version="1.0" encoding="utf-8"?>
<sst xmlns="http://schemas.openxmlformats.org/spreadsheetml/2006/main" count="724" uniqueCount="527">
  <si>
    <t>Target - lower threshold</t>
  </si>
  <si>
    <t>Target - upper threshold</t>
  </si>
  <si>
    <t>Key:</t>
  </si>
  <si>
    <t>On target</t>
  </si>
  <si>
    <t>Above target</t>
  </si>
  <si>
    <t>Quarterly Dashboard</t>
  </si>
  <si>
    <t>Ref</t>
  </si>
  <si>
    <t>Weighting (%)</t>
  </si>
  <si>
    <t>Enter</t>
  </si>
  <si>
    <t>Performance measures</t>
  </si>
  <si>
    <t>SO1</t>
  </si>
  <si>
    <t>SO2</t>
  </si>
  <si>
    <t>SO3</t>
  </si>
  <si>
    <t>SO4</t>
  </si>
  <si>
    <t>SO5</t>
  </si>
  <si>
    <t>SO6</t>
  </si>
  <si>
    <t>SO7</t>
  </si>
  <si>
    <t>Performance Measures (including outcome measures, perception measures &amp; performance indicators)</t>
  </si>
  <si>
    <t>SO9</t>
  </si>
  <si>
    <t>2008/9 internal target</t>
  </si>
  <si>
    <t xml:space="preserve"> </t>
  </si>
  <si>
    <t>Perspective 3:</t>
  </si>
  <si>
    <t>Perspective A:</t>
  </si>
  <si>
    <t>Perspective B:</t>
  </si>
  <si>
    <t>Actual results (click on the measure below to view a graphical display of performance)</t>
  </si>
  <si>
    <t>Actual</t>
  </si>
  <si>
    <t>Graphical displays of annual performance</t>
  </si>
  <si>
    <t>Lead person</t>
  </si>
  <si>
    <t>Links to related plans</t>
  </si>
  <si>
    <t>Service Outcomes, Performance Measures &amp; Targets</t>
  </si>
  <si>
    <t>Service Outcome</t>
  </si>
  <si>
    <t>Which Intermediate Outcomes will this Service Outcomes contribute to?</t>
  </si>
  <si>
    <t>More people come together to socialise</t>
  </si>
  <si>
    <t>People learn, develop, socialise &amp; contribute to society through volunteering</t>
  </si>
  <si>
    <t>Sustainable financial position</t>
  </si>
  <si>
    <t>SO8</t>
  </si>
  <si>
    <t>2012/13 Gap</t>
  </si>
  <si>
    <t>2013/14 Balanced score</t>
  </si>
  <si>
    <t>2013/14 Gap</t>
  </si>
  <si>
    <t>Indexed Results (2011/12 results are the base and 100 is the indexed base)</t>
  </si>
  <si>
    <t>2011/12 actual</t>
  </si>
  <si>
    <t>2011/12 internal target</t>
  </si>
  <si>
    <t>2011/12 external benchmark</t>
  </si>
  <si>
    <t>2012/13 actual</t>
  </si>
  <si>
    <t>2012/13 weighted actual</t>
  </si>
  <si>
    <t>2012/13 internal target</t>
  </si>
  <si>
    <t>2012/13 weighted internal target</t>
  </si>
  <si>
    <t>2012/13 external benchmark</t>
  </si>
  <si>
    <t>2013/14 actual</t>
  </si>
  <si>
    <t>2013/14 weighted actual</t>
  </si>
  <si>
    <t>2013/14 internal target</t>
  </si>
  <si>
    <t>2013/14 weighted internal target</t>
  </si>
  <si>
    <t>2013/14 external benchmark</t>
  </si>
  <si>
    <t>Community &amp; Direct Customers</t>
  </si>
  <si>
    <t>2014/15 actual</t>
  </si>
  <si>
    <t>2014/15 weighted actual</t>
  </si>
  <si>
    <t>2014/15 internal target</t>
  </si>
  <si>
    <t>2014/15 weighted internal target</t>
  </si>
  <si>
    <t>2014/15 external benchmark</t>
  </si>
  <si>
    <t>Financial</t>
  </si>
  <si>
    <t>Professional staff</t>
  </si>
  <si>
    <t>20011/12 external benchmark</t>
  </si>
  <si>
    <t>Service Development Plan (including marketing)</t>
  </si>
  <si>
    <t>Success Criteria (how we will know that we have successfully achieved the project successfully)</t>
  </si>
  <si>
    <t>Helping to achieve which Service Outcome?</t>
  </si>
  <si>
    <t>Start date</t>
  </si>
  <si>
    <t>Improvement Project</t>
  </si>
  <si>
    <t>Outputs (what will have changed)</t>
  </si>
  <si>
    <t>Improvements achieved</t>
  </si>
  <si>
    <t>Service developments achieved</t>
  </si>
  <si>
    <t>Service Development or Marketing Project</t>
  </si>
  <si>
    <t>Improvement Plan</t>
  </si>
  <si>
    <t>No of outreach sessions</t>
  </si>
  <si>
    <t>Income generated</t>
  </si>
  <si>
    <t>Levels of external funding</t>
  </si>
  <si>
    <t>% of training plan completed</t>
  </si>
  <si>
    <t>No of fte</t>
  </si>
  <si>
    <t>No of professional qualifications</t>
  </si>
  <si>
    <t>SD1</t>
  </si>
  <si>
    <t>SO1, SO2</t>
  </si>
  <si>
    <t>SD2</t>
  </si>
  <si>
    <t>Achieve designation of the Fanshawe collection</t>
  </si>
  <si>
    <t>SO6, SO7</t>
  </si>
  <si>
    <t>More people engage with the history of Barking &amp; Dagenham to provoke thought &amp; emotions and develop their pride &amp; understanding of the heritage of the area</t>
  </si>
  <si>
    <t>Number of volunteer hours</t>
  </si>
  <si>
    <t>2011/2012</t>
  </si>
  <si>
    <t>2012/2013</t>
  </si>
  <si>
    <t>2013/2014</t>
  </si>
  <si>
    <t>2014/2015</t>
  </si>
  <si>
    <t>2012/13 Quarter 1</t>
  </si>
  <si>
    <t>2012/13 Quarter 2</t>
  </si>
  <si>
    <t>2012/13 Quarter 3</t>
  </si>
  <si>
    <t>2012/13 Quarter 4</t>
  </si>
  <si>
    <t>Develop activity packages in conjunction with other culture &amp; sport services</t>
  </si>
  <si>
    <t>SD3</t>
  </si>
  <si>
    <t xml:space="preserve">Establish mental health Creative Care packages in conjunction with a consortium of providers from other sectors (e.g. artists, carers) </t>
  </si>
  <si>
    <t>SD4</t>
  </si>
  <si>
    <t>SD5</t>
  </si>
  <si>
    <t>Public Record Repository</t>
  </si>
  <si>
    <t>Turn Eastbury café into a venue</t>
  </si>
  <si>
    <t>Lease Eastbury to event organisers</t>
  </si>
  <si>
    <t>Publish the brief history of B &amp; D</t>
  </si>
  <si>
    <t>Produce on-line catalogues</t>
  </si>
  <si>
    <t>Update Fanshawe catalogue</t>
  </si>
  <si>
    <t>Become involved in more networks</t>
  </si>
  <si>
    <t>More capacity building with community groups</t>
  </si>
  <si>
    <t xml:space="preserve">Setting up consortia to develop &amp; deliver commissions (based on the Intermediate Outcomes) - also become part of commissions led by other people  </t>
  </si>
  <si>
    <t>Programme in which someone identifies an object / collection and others comment</t>
  </si>
  <si>
    <t>Number of items requested</t>
  </si>
  <si>
    <t>No of enquiries</t>
  </si>
  <si>
    <t>Outcomes</t>
  </si>
  <si>
    <t>No of people attending outreach sessions</t>
  </si>
  <si>
    <t>Total balanced score for SO1</t>
  </si>
  <si>
    <t>Craft workshops</t>
  </si>
  <si>
    <t>Heritage courses for the public</t>
  </si>
  <si>
    <t>Collections</t>
  </si>
  <si>
    <t>Workshops</t>
  </si>
  <si>
    <t>Marketing</t>
  </si>
  <si>
    <t>Events</t>
  </si>
  <si>
    <t>Children's activities</t>
  </si>
  <si>
    <t xml:space="preserve">Active Kids club / initiative </t>
  </si>
  <si>
    <t>Saturday Club for kids</t>
  </si>
  <si>
    <t>More object handling for education &amp; events</t>
  </si>
  <si>
    <t>Be a location for TV shows; e.g. Gardeners World, Antiques Road Show, or films</t>
  </si>
  <si>
    <t>Volunteers</t>
  </si>
  <si>
    <t>Obtain Investors in Volunteers Standard</t>
  </si>
  <si>
    <t>Encourage young people to be volunteers</t>
  </si>
  <si>
    <t>Partnerships / collaborative working</t>
  </si>
  <si>
    <t>Improve advertising</t>
  </si>
  <si>
    <t>Improve access to the press</t>
  </si>
  <si>
    <t>Make better use of social media (e.g. Twitter) &amp; the internet</t>
  </si>
  <si>
    <t>Improve leaflets - make them more glossy</t>
  </si>
  <si>
    <t>Community engagement</t>
  </si>
  <si>
    <t>Develop a Heritage Services App for smart phones, Blackberry, I Pad, etc</t>
  </si>
  <si>
    <t>Flickr</t>
  </si>
  <si>
    <t>National advertising in newspapers &amp; magazines</t>
  </si>
  <si>
    <t>Charitable events, like Bring &amp; Buy Sales (for Comic Relief, etc)</t>
  </si>
  <si>
    <t>Promote the museum to groups &amp; schools outside the Borough</t>
  </si>
  <si>
    <t>Improve advertising displays - make them more interactive</t>
  </si>
  <si>
    <t>Themed feasts &amp; banquets</t>
  </si>
  <si>
    <t>Fundraising activities</t>
  </si>
  <si>
    <t>Income Streams</t>
  </si>
  <si>
    <t>Income generating activities &amp; events</t>
  </si>
  <si>
    <t>Wellbeing activities</t>
  </si>
  <si>
    <t>More open day events</t>
  </si>
  <si>
    <t>Freebies for loyal visitors</t>
  </si>
  <si>
    <t>Become a tourist destination</t>
  </si>
  <si>
    <t>Marques for weddings</t>
  </si>
  <si>
    <t>New glossy guidebook</t>
  </si>
  <si>
    <t>Hire out Eastbury education rooms</t>
  </si>
  <si>
    <t>Facilities</t>
  </si>
  <si>
    <t>Improve access</t>
  </si>
  <si>
    <t>Investigate solar cells</t>
  </si>
  <si>
    <t>Make use of the moat</t>
  </si>
  <si>
    <t>Add heritage logo to shop stock</t>
  </si>
  <si>
    <t>Let people know what we do</t>
  </si>
  <si>
    <t>Improve processes &amp; supply chain to reduce waste, costs &amp; non-value adding activity (e.g. through  using 'Lean' techniques &amp; innovation)</t>
  </si>
  <si>
    <t>Improve our environmental monitoring by upgrading the equipment we use</t>
  </si>
  <si>
    <t>Audio guide which can be downloaded (e.g. onto Apps)</t>
  </si>
  <si>
    <t>Riverside development</t>
  </si>
  <si>
    <t>More picnic tables</t>
  </si>
  <si>
    <t>Staff to be dressed in costumes to add effect</t>
  </si>
  <si>
    <t>Invite 'Time Team'</t>
  </si>
  <si>
    <t>Keep it free</t>
  </si>
  <si>
    <t>Train staff in first aid</t>
  </si>
  <si>
    <t>Keep on top of litter to make the facilities tidy</t>
  </si>
  <si>
    <t>Smile more to everyone</t>
  </si>
  <si>
    <t>Encourage more social outings amongst staff to improve trust and openness</t>
  </si>
  <si>
    <t>Raise profile in Council departments</t>
  </si>
  <si>
    <t>Volunteer programme / structure</t>
  </si>
  <si>
    <t>More interaction between EMH and VH volunteers</t>
  </si>
  <si>
    <t>Become a Community Hub</t>
  </si>
  <si>
    <t>Encourage the community to become involved with the exhibits</t>
  </si>
  <si>
    <t>Make it the centre of community events</t>
  </si>
  <si>
    <t>Get more community groups to meet here</t>
  </si>
  <si>
    <t>Involve more groups in the programme of events - make it a venue for others</t>
  </si>
  <si>
    <t>Street parties</t>
  </si>
  <si>
    <t>Good advertising &amp; publicity about events</t>
  </si>
  <si>
    <t xml:space="preserve">Publicise (using mass media) worthy achievements and future plans </t>
  </si>
  <si>
    <t>Olympic Games &amp; Para-Olympic Games - publicity in hotels locally</t>
  </si>
  <si>
    <t>Develop the interest of the local press - improve the links</t>
  </si>
  <si>
    <t>Involve young people in marketing using the internet</t>
  </si>
  <si>
    <t>Create a mailing list which spreads across all age groups</t>
  </si>
  <si>
    <t>Grow more productive partnerships</t>
  </si>
  <si>
    <t>Liaise with different groups to involve all parts of the community</t>
  </si>
  <si>
    <t>Twinning with another musuem</t>
  </si>
  <si>
    <t>Work together with other museums and similar bodies</t>
  </si>
  <si>
    <t>Copy others</t>
  </si>
  <si>
    <t>Funding from other organisations</t>
  </si>
  <si>
    <t xml:space="preserve">Invite celebrities (e.g. to events) and obtain their endorsements - adopt a celebrity (to lift the profile) </t>
  </si>
  <si>
    <t>Invite schools and retirees to meet together</t>
  </si>
  <si>
    <t>Hold regular meetings &amp; discussions to find out what people from the community want</t>
  </si>
  <si>
    <t>Find new sponsors - seek sponsorship from local businesses</t>
  </si>
  <si>
    <t>Introduce one-to-one or group lifestyle coaching</t>
  </si>
  <si>
    <t>Pass on the lifestyle coaching skills to people from the community, for them to use with other people</t>
  </si>
  <si>
    <t>Recognition on a national scale</t>
  </si>
  <si>
    <t>Reduced negative impact on the environment from the facilities &amp; operation</t>
  </si>
  <si>
    <t>Attract young people</t>
  </si>
  <si>
    <t>Develop links with local youth groups / communities</t>
  </si>
  <si>
    <t>Produce youth focussed flyers</t>
  </si>
  <si>
    <t xml:space="preserve">Youth led tours of museum  </t>
  </si>
  <si>
    <t>Joint Borough / school education events</t>
  </si>
  <si>
    <t>Rock concerts / 'battle of bands'</t>
  </si>
  <si>
    <t>Timeline running through the museum, room by room</t>
  </si>
  <si>
    <t>Music recitals</t>
  </si>
  <si>
    <t>Music in the gardens by say Barking operatics - sessions for both young and old</t>
  </si>
  <si>
    <t>Use VH for art / poetry / music activities</t>
  </si>
  <si>
    <t>Use houses for drama / theatre</t>
  </si>
  <si>
    <t>Creative writing and art workshops</t>
  </si>
  <si>
    <t>Create opportunities for people to meet new neighbours</t>
  </si>
  <si>
    <t>Coffee mornings</t>
  </si>
  <si>
    <t xml:space="preserve">Community socials (in conjunction with social / community clubs) </t>
  </si>
  <si>
    <t>Regular public events to bring the community together</t>
  </si>
  <si>
    <t>Develop community ownership of the services</t>
  </si>
  <si>
    <t>Communicate with community groups</t>
  </si>
  <si>
    <t>The way in which the organisation works</t>
  </si>
  <si>
    <t>Develop the gardens as tranquil places</t>
  </si>
  <si>
    <t>Develop a centre for ecology</t>
  </si>
  <si>
    <t>Skills of our people</t>
  </si>
  <si>
    <t>Just do it!</t>
  </si>
  <si>
    <t>Gardening talks</t>
  </si>
  <si>
    <t xml:space="preserve">Repeat the staff, volunteers, friends workshop every year </t>
  </si>
  <si>
    <t xml:space="preserve">Internal communication &amp; teamwork </t>
  </si>
  <si>
    <t>More team building exercises</t>
  </si>
  <si>
    <t>More team work</t>
  </si>
  <si>
    <t>Story telling for families</t>
  </si>
  <si>
    <t>Holiday activities &amp; fun</t>
  </si>
  <si>
    <t>Historical reenactments for families</t>
  </si>
  <si>
    <t>Invite families back who are associated with the area</t>
  </si>
  <si>
    <t>Activity groups for children of all ages</t>
  </si>
  <si>
    <t>Be happy</t>
  </si>
  <si>
    <t>Be positive always</t>
  </si>
  <si>
    <t>Enjoy life</t>
  </si>
  <si>
    <t>Be kind &amp; thoughtful</t>
  </si>
  <si>
    <t>Celebrate specific historical events</t>
  </si>
  <si>
    <t>Pageant of 1931 re-enacted with community groups involved</t>
  </si>
  <si>
    <t>More themed days like St Georges Day</t>
  </si>
  <si>
    <t>Historical days, like Trafalger or VE Day</t>
  </si>
  <si>
    <t>Children re-enact / dress up as famous historical people</t>
  </si>
  <si>
    <t>Develop ownership of service development &amp; improvement amongst staff, volunteers &amp; Friends  - allow people to carry through their ideas</t>
  </si>
  <si>
    <t>Historic walks around the Borough</t>
  </si>
  <si>
    <t>EMH as a recognised wedding venue</t>
  </si>
  <si>
    <t>Pyschic fairs</t>
  </si>
  <si>
    <t>Work with schools to engage teenagers</t>
  </si>
  <si>
    <t>Club days like the Scouts</t>
  </si>
  <si>
    <t xml:space="preserve">Storage space? </t>
  </si>
  <si>
    <t>Internet salting?</t>
  </si>
  <si>
    <t>Improve &amp; widen the products available in the shop</t>
  </si>
  <si>
    <t>Use simple language throughout for ease of understanding</t>
  </si>
  <si>
    <t xml:space="preserve">Do historical cooking demonstrations </t>
  </si>
  <si>
    <t>Encourage coaches for fun days</t>
  </si>
  <si>
    <t>Return of the B &amp; D Archive?</t>
  </si>
  <si>
    <t>Adopting objects</t>
  </si>
  <si>
    <t>Attract multi-cultural activities</t>
  </si>
  <si>
    <t>Work closer with other parts of the Council</t>
  </si>
  <si>
    <t>Buy some Magic White Board</t>
  </si>
  <si>
    <t>ESOL tours</t>
  </si>
  <si>
    <t xml:space="preserve">Joint volunteer projects </t>
  </si>
  <si>
    <t>Use VH as a venue for prize giving</t>
  </si>
  <si>
    <t>More competitions</t>
  </si>
  <si>
    <t>Life experience talks (e.g, evacuees, people from different cultures</t>
  </si>
  <si>
    <t>Borough heritage newsletter each year</t>
  </si>
  <si>
    <t>Big noticeboard, maybe on the wall outside the staff room</t>
  </si>
  <si>
    <t>Access to people's calendars</t>
  </si>
  <si>
    <t xml:space="preserve">One-stop access to information (events, etc) </t>
  </si>
  <si>
    <t>Informal / social meetings</t>
  </si>
  <si>
    <t>Ongoing verbal communication</t>
  </si>
  <si>
    <t xml:space="preserve">Folder for Eastbury </t>
  </si>
  <si>
    <t>Use of text messages</t>
  </si>
  <si>
    <t>Wi-Fi connection downstairs</t>
  </si>
  <si>
    <t>Electronic data magazines</t>
  </si>
  <si>
    <t>Mental wellbeing promotion in parallel with Olympics</t>
  </si>
  <si>
    <t>Promote the B &amp; D contribution to the Olympic Games and its sporting achievements &amp; legacy</t>
  </si>
  <si>
    <t>Create youth (teenage) heritage volunteers, in partnership with schools</t>
  </si>
  <si>
    <t xml:space="preserve">Hold family open days (activities like Punch &amp; Judy, facce paintings &amp; jousting) </t>
  </si>
  <si>
    <t>Open discussion meetings</t>
  </si>
  <si>
    <t>Regular liaison between the different groups (e.g. volunteers, Friends, Wardens, etc) using reps</t>
  </si>
  <si>
    <t>Newsletter for staff, volunteers &amp; Friends</t>
  </si>
  <si>
    <t>Full team meeting every other month</t>
  </si>
  <si>
    <t>Web site / page for volunteer ideas / info / wanted</t>
  </si>
  <si>
    <t>Daily information sheet</t>
  </si>
  <si>
    <t>Jobs to be done sheet for volunteers</t>
  </si>
  <si>
    <t>Manager's surgery</t>
  </si>
  <si>
    <t>Active youth programme</t>
  </si>
  <si>
    <t>Bring VH and Eastbury Manor togther to act as one</t>
  </si>
  <si>
    <t xml:space="preserve">World War 1 research project </t>
  </si>
  <si>
    <t>Young people working with adults and retired groups to achieve heritage regeneration</t>
  </si>
  <si>
    <t>Obtain awards (e.g. Green Flag Park Award)</t>
  </si>
  <si>
    <t>Heritage Services Review and Improvement System</t>
  </si>
  <si>
    <t>Number of training &amp; development hours completed per volunteer</t>
  </si>
  <si>
    <t>% of volunteers who are satisfied that they learn, develop, socialise &amp; contribute to society through volunteering</t>
  </si>
  <si>
    <t>No of published Catalogues</t>
  </si>
  <si>
    <t>Total balanced score for SO2</t>
  </si>
  <si>
    <t>The wider global environment</t>
  </si>
  <si>
    <t>Build relationships with schools this year and plan the programme.  Implement in 2013, Autumn</t>
  </si>
  <si>
    <t>SD6</t>
  </si>
  <si>
    <t>Developing the wedding package in conjunction &amp; specialist event organisation.</t>
  </si>
  <si>
    <t>SD7</t>
  </si>
  <si>
    <t>SD8</t>
  </si>
  <si>
    <t>Investigate solar panels</t>
  </si>
  <si>
    <t>SD9</t>
  </si>
  <si>
    <t>SD10</t>
  </si>
  <si>
    <t>Develop the events programme for VH</t>
  </si>
  <si>
    <t>Develop our customer focus / relationship skills</t>
  </si>
  <si>
    <t>No of people attending social events</t>
  </si>
  <si>
    <t>% of enquiry users who are satisfied with access</t>
  </si>
  <si>
    <t>Number of exhibitions</t>
  </si>
  <si>
    <t>People have easy access to information about the heritage of Barking &amp; Dagenham</t>
  </si>
  <si>
    <t>Number of pages viewed on the website</t>
  </si>
  <si>
    <t>% of professional staff who are satisfied with their job (from quick internal staff survey)</t>
  </si>
  <si>
    <t>% of teachers who think that the education sessions help to develop the children's understanding of the heritage of the local area</t>
  </si>
  <si>
    <t>More people of all ages, from all parts of the community visit Valence House &amp; Eastbury Manor regularly and have a fun, welcoming &amp; safe experience</t>
  </si>
  <si>
    <t>Encourage groups to meet at Valence House on a regular basis (e.g. East of London  Family History Group, Barking District Historical Society)</t>
  </si>
  <si>
    <t>Develop the café at Eastbury Manor</t>
  </si>
  <si>
    <t>% of people who agree they are able to socialise/meet new people at Valence House &amp; Eastbury Manor events</t>
  </si>
  <si>
    <t>IP1</t>
  </si>
  <si>
    <t xml:space="preserve">Actions </t>
  </si>
  <si>
    <t>% people who would recommend Valence House to a friend</t>
  </si>
  <si>
    <t>% people who would recommend Eastbury Manor  to a friend</t>
  </si>
  <si>
    <t>% of people who had fun during their visit to Valence House</t>
  </si>
  <si>
    <t>% of people who had fun during their visit to Eastbury Manor</t>
  </si>
  <si>
    <t>% of people who found their visit to Eastbury Manor welcoming</t>
  </si>
  <si>
    <t>No of new visitors at Eastbury Manor</t>
  </si>
  <si>
    <t>No of new visitors at Valence House</t>
  </si>
  <si>
    <t>No of visits to Eastbury Manor</t>
  </si>
  <si>
    <t>No of visits to Valence House</t>
  </si>
  <si>
    <t xml:space="preserve">No of accidents per 1000 visits at Eastbury Manor </t>
  </si>
  <si>
    <t>No of accidents per 1000 visits at Valence House</t>
  </si>
  <si>
    <t>Number of near misses per 1000 visits at Eastbury Manor</t>
  </si>
  <si>
    <t>Number of near misses per 1000 visits at Valence House</t>
  </si>
  <si>
    <t>% of visitors to Eastbury Manor who are over 60</t>
  </si>
  <si>
    <t>% of visitors to Valence House who are over 60</t>
  </si>
  <si>
    <t>% of people who would recommend  Valence House &amp; Eastbury Manor to a friend</t>
  </si>
  <si>
    <t>% of people who had fun during their visit to Valence House &amp; Eastbury Manor</t>
  </si>
  <si>
    <t>% of people who  found their visit to Valence House &amp; Eastbury Manor welcoming</t>
  </si>
  <si>
    <t>No of new visitors at Valence House &amp; Eastbury Manor</t>
  </si>
  <si>
    <t>No of visits to Valence House &amp; Eastbury Manor</t>
  </si>
  <si>
    <t>No of accidents per 1000 visits at Valence House &amp; Eastbury Manor</t>
  </si>
  <si>
    <t>Number of near misses per 1000 visits</t>
  </si>
  <si>
    <t>% of visitors who are over 60</t>
  </si>
  <si>
    <t>% of visitors who are under 16</t>
  </si>
  <si>
    <t>% of visitors who are female</t>
  </si>
  <si>
    <t>% of visitors who meet the requirements of DDA</t>
  </si>
  <si>
    <t>% of visitors from BME 'communities'</t>
  </si>
  <si>
    <t>Valence House &amp; Eastbury Manor facilities &amp; gardens, Exhibitions, Events, Shop, Café</t>
  </si>
  <si>
    <t>Events, Café</t>
  </si>
  <si>
    <t>Education programme for schools, Outreach programme, Workshops, Archive Service, Identification &amp; Enquiry Service, Valence House &amp; Eastbury Manor facilities &amp; gardens, Exhibitions</t>
  </si>
  <si>
    <t>As per SO1 &amp; SO2</t>
  </si>
  <si>
    <t xml:space="preserve">Archives Service, Enquiry &amp; Identification Service </t>
  </si>
  <si>
    <t>Valence House &amp; Eastbury Manor facilities &amp; gardens, Exhibitions</t>
  </si>
  <si>
    <t>All Intermediate Outcomes</t>
  </si>
  <si>
    <t xml:space="preserve">Improve internal communications between all professional staff, volunteers &amp; Friends </t>
  </si>
  <si>
    <t>People understand decisions and the reasons for them</t>
  </si>
  <si>
    <t>Staff, volunteers &amp; Friends understand &amp; support the Outcomes &amp; Service Plan</t>
  </si>
  <si>
    <t>Knowledge &amp; learning is shared</t>
  </si>
  <si>
    <t>People's knowledge &amp; innovation is captured and used to develop &amp; improve the services</t>
  </si>
  <si>
    <t>People are better informed about what is going on</t>
  </si>
  <si>
    <t>The Eastbury Manor &amp; Valence House staff communicate well with each other</t>
  </si>
  <si>
    <t>Chris Foord</t>
  </si>
  <si>
    <t>IP2</t>
  </si>
  <si>
    <t>Implement a structured measurement, review &amp; improvement system</t>
  </si>
  <si>
    <t>The Heritage Services Review &amp; Improvement System is in place as planned</t>
  </si>
  <si>
    <t>Performance data relating to the outcomes is being collected as planned</t>
  </si>
  <si>
    <t>Improve 'ownership' of the service amongst all staff, volunteers &amp; Friends</t>
  </si>
  <si>
    <t>IP3</t>
  </si>
  <si>
    <t>People understand that they are collectively responsible for achieving the Outcomes</t>
  </si>
  <si>
    <t>The staff, volunteers &amp; Friends work as one team</t>
  </si>
  <si>
    <t>IP4</t>
  </si>
  <si>
    <t>Implement a proactive programme of  advocacy within the Council and other key influencers</t>
  </si>
  <si>
    <t>Advocacy activities are in place as part of 'normal' work activities</t>
  </si>
  <si>
    <t xml:space="preserve">Senior Council officers &amp; Elected Members understand the significance of the Heritage Service </t>
  </si>
  <si>
    <t>IP5</t>
  </si>
  <si>
    <t>Improve the way in which we use customers' experience &amp; ideas to develop &amp; improve the service</t>
  </si>
  <si>
    <t>Customers' experiences &amp; ideas are being used to inform the Service Development Plan &amp; Improvement Plan</t>
  </si>
  <si>
    <t xml:space="preserve">Customers' experiences of the service are being captured and reviewed </t>
  </si>
  <si>
    <t>Customers' ideas are being 'harvested' and held in the Ideas Greenhouse</t>
  </si>
  <si>
    <t>The Review &amp; Improvement process map has been amended to reflect the above</t>
  </si>
  <si>
    <t>2012/13 Balanced Score</t>
  </si>
  <si>
    <t>2012/13 Balanced target</t>
  </si>
  <si>
    <t>2013/14 Balanced target</t>
  </si>
  <si>
    <t>2014/15  Balanced score</t>
  </si>
  <si>
    <t>2014/15 Balanced target</t>
  </si>
  <si>
    <t>2014/15 Gap</t>
  </si>
  <si>
    <t>% of visitors who understand more about the heritage of Barking &amp; Dagenham as a result of their visit to Valence House</t>
  </si>
  <si>
    <t xml:space="preserve">% of visitors who understand more about the heritage of Barking &amp; Dagenham as a result of their visit to Eastbury Manor </t>
  </si>
  <si>
    <t>% of visitors who are more proud of Barking &amp; Dagenham after visiting Valence House</t>
  </si>
  <si>
    <t>% of visitors who are more proud of Barking &amp; Dagenham after visiting Eastbury Manor</t>
  </si>
  <si>
    <t>No of school children visiting Valence House via the school</t>
  </si>
  <si>
    <t>No of school children visiting Eastbury Manor via the school</t>
  </si>
  <si>
    <t>% of visitors who understand more about the heritage of Barking &amp; Dagenham as a result of their visit</t>
  </si>
  <si>
    <t>% of visitors who are more proud of Barking &amp; Dagenham after visiting Valence House or Eastbury Manor</t>
  </si>
  <si>
    <t>No of school children visiting Valence House &amp; Eastbury Manor via the school</t>
  </si>
  <si>
    <t>Which Service Outputs achieve these Outcomes?</t>
  </si>
  <si>
    <t>% of visitors to Valence House who are under 16</t>
  </si>
  <si>
    <t>% of visitors to Eastbury Manor who are under 16</t>
  </si>
  <si>
    <t>% of visitors to Valence House who are female</t>
  </si>
  <si>
    <t>% of visitors to Eastbury Manor who are female</t>
  </si>
  <si>
    <t>% of visitors to Valence House who meet the requirements of DDA</t>
  </si>
  <si>
    <t>% of visitors to Eastbury Manor who meet the requirements of DDA</t>
  </si>
  <si>
    <t>SD11</t>
  </si>
  <si>
    <t>Improvement Project 5</t>
  </si>
  <si>
    <t>Indexed Results (2011/12 results are base and 100 is the indexed base)</t>
  </si>
  <si>
    <t xml:space="preserve">% of people who found their visit to Valence House welcoming </t>
  </si>
  <si>
    <t xml:space="preserve">% of visitors to Valence House from BME 'communities' </t>
  </si>
  <si>
    <t>% of visitors to Eastbury Manor from BME 'communities'</t>
  </si>
  <si>
    <t>Valence House</t>
  </si>
  <si>
    <t>Eastbury Manor</t>
  </si>
  <si>
    <t>Total balanced score for SO3</t>
  </si>
  <si>
    <t>Total balanced score for SO4</t>
  </si>
  <si>
    <t>Total balanced score for SO5</t>
  </si>
  <si>
    <t>Total balanced score for SO6</t>
  </si>
  <si>
    <t xml:space="preserve">Overall Annual Results </t>
  </si>
  <si>
    <t>Total balanced score for SO7</t>
  </si>
  <si>
    <t>Service Development team</t>
  </si>
  <si>
    <t>Partners</t>
  </si>
  <si>
    <t xml:space="preserve">Risk assessment </t>
  </si>
  <si>
    <t>Develop partnerships with schools / youth groups to create youth volunteers (community service part of D of E) - they could be involved in research or tours, or activities</t>
  </si>
  <si>
    <t>Invite Councillors &amp; key partners to events</t>
  </si>
  <si>
    <t>Chris &amp; PH to deliver presentations to Assembly on the significance of the Heritage Services</t>
  </si>
  <si>
    <t>Produce a quarterly Heritage Services Newsletter, showing engaging &amp; powerful stories relating to outcomes &amp; activities - circulate this to the general public &amp; Councillors (via database) - e-mail the Newsletter to the Corporate Management Team, Divisional Directors &amp; Group Managers</t>
  </si>
  <si>
    <t>The team to use their contacts to communicate the Heritage Services Outcomes</t>
  </si>
  <si>
    <t>Chris to liaise with PH to bring the Councillor induction sessions to the facilities</t>
  </si>
  <si>
    <t>Chris to ensure that PH and other key Council officers are engaged in the Outcomes Framework</t>
  </si>
  <si>
    <t xml:space="preserve">Involve the 'Friends' groups in targeted advocacy </t>
  </si>
  <si>
    <t xml:space="preserve">Management team to conduct a regular '5 Pillars' exercise (e.g. every 2 months) to sharpen their influencing skills </t>
  </si>
  <si>
    <t xml:space="preserve">Management team to refresh stakeholder map every 6 months </t>
  </si>
  <si>
    <t xml:space="preserve">This Plan shows the significant improvement projects that the Heritage Services team has identified through Self-Assessment &amp; other review activity.  The projects are designed to build the organisational capability to enable Heritage Services to achieve enhanced Outcomes.  </t>
  </si>
  <si>
    <t>Total balanced score for SO8</t>
  </si>
  <si>
    <t>Total balanced score for SO9</t>
  </si>
  <si>
    <t>Develop &amp; use case studies to show the impact of the service on the Intermediate Outcomes (e.g. case study of volunteers)</t>
  </si>
  <si>
    <t>Planned Completion Date</t>
  </si>
  <si>
    <t>Develop an evidence base which demonstrates the links between the services &amp; the Intermediate Outcomes, using national evidence &amp; local research (e.g. asking regular visitors to identify what they have experienced from a selection of 'experiences')</t>
  </si>
  <si>
    <t>Produce a newsletter (once every 2 months) for all staff, volunteers &amp; Friends</t>
  </si>
  <si>
    <t>Establish the Events Steering Group Meeting</t>
  </si>
  <si>
    <t xml:space="preserve">Produce a weekly Information Sheet for all staff, volunteers &amp; Friends at both sites </t>
  </si>
  <si>
    <t>Continue the staff, volunteers &amp; Friends half-day workshops every year</t>
  </si>
  <si>
    <t>Produce an Info-Graphic to describe the Heritage Services Outcomes Framework in a meaningful &amp; engaging way</t>
  </si>
  <si>
    <t xml:space="preserve">Give all staff the opportunity to access the Service Plans via the network - print copies of the plans for staff areas </t>
  </si>
  <si>
    <t>People have the opportunity to be involved in service development and improvement projects</t>
  </si>
  <si>
    <t>SO2, SO7</t>
  </si>
  <si>
    <t>SO3, SO7</t>
  </si>
  <si>
    <t>Producing  a Children's book which celebrates B &amp; D's contribution to sport &amp; sporting legacy</t>
  </si>
  <si>
    <t>Gas consumption</t>
  </si>
  <si>
    <t>Electricity consumption</t>
  </si>
  <si>
    <t xml:space="preserve">Museum Accreditation (2=accredited, 1=partly accredited, 0=accredited) </t>
  </si>
  <si>
    <t>Set up, broker &amp; faciliate (but not lead) a Heritage Forum to obtain people's views on what heritage services should be provided in the Borough, learning the lessons from the past</t>
  </si>
  <si>
    <t>Produce an electronic newsletter</t>
  </si>
  <si>
    <t>Set up a staff notice board at Valence House</t>
  </si>
  <si>
    <t>The Service Development Plan and Improvement Plans are being used as the basis for work programmes</t>
  </si>
  <si>
    <t>Heritage Services is conducting joint service planning with other culture &amp; sport functions</t>
  </si>
  <si>
    <t>Promote the opportunity to be involved in service development &amp; improvement teams to all staff, volunteers &amp; Friends (via the channels identified in IP1)</t>
  </si>
  <si>
    <t>Encourage all staff, volunteers &amp; Friends to add to the Ideas Greenhouse whenever they have an idea</t>
  </si>
  <si>
    <r>
      <rPr>
        <b/>
        <sz val="11"/>
        <rFont val="Arial"/>
        <family val="2"/>
      </rPr>
      <t>Process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Leader:</t>
    </r>
    <r>
      <rPr>
        <sz val="11"/>
        <rFont val="Arial"/>
        <family val="2"/>
      </rPr>
      <t xml:space="preserve"> Chris Foord</t>
    </r>
  </si>
  <si>
    <r>
      <rPr>
        <b/>
        <sz val="11"/>
        <rFont val="Arial"/>
        <family val="2"/>
      </rPr>
      <t>Process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Output:</t>
    </r>
    <r>
      <rPr>
        <sz val="11"/>
        <rFont val="Arial"/>
        <family val="2"/>
      </rPr>
      <t xml:space="preserve"> Up-to-date Service Development &amp; Improvement Plans which are designed to help Heritage Services achieved enhanced Outcomes</t>
    </r>
  </si>
  <si>
    <t>The physical &amp; intellectual history of Barking &amp; Dagenham is preserved &amp; interpreted</t>
  </si>
  <si>
    <t>Needs work</t>
  </si>
  <si>
    <t>Real Time' Dashboard</t>
  </si>
  <si>
    <t>2012/13</t>
  </si>
  <si>
    <t>above target</t>
  </si>
  <si>
    <t>Service outcome 8</t>
  </si>
  <si>
    <t>Perspective D</t>
  </si>
  <si>
    <t>Service Outcome (click on the Outcome below to view a graphical representation of performance)</t>
  </si>
  <si>
    <t>Outcome 9:</t>
  </si>
  <si>
    <t>on target</t>
  </si>
  <si>
    <t>Service outcome 7:</t>
  </si>
  <si>
    <t>Service Outcome 6:</t>
  </si>
  <si>
    <t>Service Outcome 5:</t>
  </si>
  <si>
    <t>Service Outcome 4:</t>
  </si>
  <si>
    <t>Service Outcome 3:</t>
  </si>
  <si>
    <t>Service Outcome 2:</t>
  </si>
  <si>
    <t>Service Outcome 1:</t>
  </si>
  <si>
    <t>Energy efficiency rating at Valence House (a=1, b=2, c=3, d=4, e=5)</t>
  </si>
  <si>
    <t>Energy efficiency rating at Eastbury Manor (a=1, b=2, c=3, d=4, e=5)</t>
  </si>
  <si>
    <t>Investigate the use of social media, possibly though Friends / volunteers</t>
  </si>
  <si>
    <t xml:space="preserve">SO1, SO2, SO3, SO4, SO5, SO7 </t>
  </si>
  <si>
    <t>SO1, SO2, SO3, SO4, SO5, SO6</t>
  </si>
  <si>
    <t>SD1, SD8</t>
  </si>
  <si>
    <t>Which Service Development or Improvement Project will help to achieve these results?</t>
  </si>
  <si>
    <t>Perspective A: The community &amp; direct customers (click on the Outcome below to see results)</t>
  </si>
  <si>
    <t>Perspective C: Professional staff (click on the Outcome below to see results)</t>
  </si>
  <si>
    <t>Perspective B: Financial (click on the Outcome below to see results)</t>
  </si>
  <si>
    <t>Perspective D: The wider global environment (click on the Outcome below to see results)</t>
  </si>
  <si>
    <t>Ideas Greenhouse' (seeds &amp; shoots)</t>
  </si>
  <si>
    <t>Designation achieved</t>
  </si>
  <si>
    <t>LW</t>
  </si>
  <si>
    <t>TC</t>
  </si>
  <si>
    <t>Education</t>
  </si>
  <si>
    <t>Artists, carers</t>
  </si>
  <si>
    <t>Schools, Youth Groups</t>
  </si>
  <si>
    <t>Feasibility study &amp; market research completed. Pilot study complete consortium created. Packages developed. Win health commissions to deliver creative care for mental health users in B&amp;D</t>
  </si>
  <si>
    <t>Improved Offer, increase in customers,increased income</t>
  </si>
  <si>
    <t>LR</t>
  </si>
  <si>
    <t>Eastbury</t>
  </si>
  <si>
    <t>NT</t>
  </si>
  <si>
    <t>HMT</t>
  </si>
  <si>
    <t>Increased number of weddign bookings.  Increased income</t>
  </si>
  <si>
    <t>Range of activity packages.  Good take-up by diverse group. Increase in visitors to Valence house and eastbury Manor House</t>
  </si>
  <si>
    <t>VH</t>
  </si>
  <si>
    <t>Book produced and distributed to school children in the borough</t>
  </si>
  <si>
    <t>Events programme developed, leaflet produced, Increased visitor numbers</t>
  </si>
  <si>
    <t>Facebook and twitter pages established.  Greater awareness of Heritage properties and services</t>
  </si>
  <si>
    <t>Marketing and Communications</t>
  </si>
  <si>
    <t>Marketing and Communications, Events</t>
  </si>
  <si>
    <t>Marketing and communications, Education</t>
  </si>
  <si>
    <t>Marketing and communications, finance</t>
  </si>
  <si>
    <t>PV panels able to be installed.  Reduced electricity costs, reduced carbon footprint</t>
  </si>
  <si>
    <t>CF</t>
  </si>
  <si>
    <t>PM</t>
  </si>
  <si>
    <t>newsletter produced.  People better infomred</t>
  </si>
  <si>
    <t>ALS</t>
  </si>
  <si>
    <t>Marketing &amp; communications</t>
  </si>
  <si>
    <t>Forum set up.  Meeting take place.  Views obtained.  People and groups engaged</t>
  </si>
  <si>
    <t>community coheshion</t>
  </si>
  <si>
    <t>Dates booked in diaries</t>
  </si>
  <si>
    <t>Use plans for 1 to 1s and for settign objectives at appraisals</t>
  </si>
  <si>
    <t>Monitor at team meetings and HMT</t>
  </si>
  <si>
    <t>Review meeting in July and annual review in October</t>
  </si>
  <si>
    <t>IO1, IO2, IO4, IO6</t>
  </si>
  <si>
    <t>IO1, IO2, IO4, IO7, 108</t>
  </si>
  <si>
    <t>I04</t>
  </si>
  <si>
    <t>IO4, IO5, IO7, IO8, IO9</t>
  </si>
  <si>
    <t xml:space="preserve">IO2, IO3, IO8, </t>
  </si>
  <si>
    <t>IO1, IO2</t>
  </si>
  <si>
    <t>More groups usining Valence house and Easbtury Manor House, increased income</t>
  </si>
  <si>
    <t>Meet with Libraries, Events, Arts and sport managers</t>
  </si>
  <si>
    <t>Good quality sustainable careers for people, with supportive CPD and the opportunity to develop high professional standards</t>
  </si>
  <si>
    <t>Barking &amp; Dagenham Heritage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</si>
</sst>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</font>
    <font>
      <b/>
      <sz val="11"/>
      <color indexed="12"/>
      <name val="Arial"/>
      <family val="2"/>
    </font>
    <font>
      <b/>
      <sz val="10"/>
      <name val="Arial"/>
    </font>
    <font>
      <sz val="11"/>
      <color indexed="12"/>
      <name val="Arial"/>
      <family val="2"/>
    </font>
    <font>
      <sz val="10"/>
      <color indexed="12"/>
      <name val="Arial"/>
    </font>
    <font>
      <sz val="12"/>
      <color indexed="8"/>
      <name val="Avenir-Book"/>
    </font>
    <font>
      <b/>
      <sz val="11"/>
      <color indexed="8"/>
      <name val="Arial"/>
      <family val="2"/>
    </font>
    <font>
      <b/>
      <sz val="12"/>
      <name val="Avenir-Heavy"/>
    </font>
    <font>
      <b/>
      <sz val="11"/>
      <name val="Avenir-Heavy"/>
    </font>
    <font>
      <sz val="11"/>
      <name val="Arial"/>
    </font>
    <font>
      <sz val="8"/>
      <name val="Arial"/>
    </font>
    <font>
      <b/>
      <u/>
      <sz val="11"/>
      <name val="Arial"/>
      <family val="2"/>
    </font>
    <font>
      <b/>
      <i/>
      <sz val="11"/>
      <name val="Arial Narrow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u/>
      <sz val="10"/>
      <color theme="11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bgColor indexed="45"/>
      </patternFill>
    </fill>
    <fill>
      <patternFill patternType="mediumGray"/>
    </fill>
    <fill>
      <patternFill patternType="mediumGray">
        <bgColor indexed="42"/>
      </patternFill>
    </fill>
    <fill>
      <patternFill patternType="mediumGray">
        <bgColor indexed="41"/>
      </patternFill>
    </fill>
    <fill>
      <patternFill patternType="gray125">
        <bgColor indexed="45"/>
      </patternFill>
    </fill>
    <fill>
      <patternFill patternType="gray125">
        <bgColor indexed="47"/>
      </patternFill>
    </fill>
    <fill>
      <patternFill patternType="gray125">
        <bgColor indexed="43"/>
      </patternFill>
    </fill>
    <fill>
      <patternFill patternType="gray125">
        <bgColor indexed="42"/>
      </patternFill>
    </fill>
    <fill>
      <patternFill patternType="gray125">
        <bgColor indexed="41"/>
      </patternFill>
    </fill>
    <fill>
      <patternFill patternType="gray125">
        <bgColor indexed="44"/>
      </patternFill>
    </fill>
    <fill>
      <patternFill patternType="mediumGray"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99CC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33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0" fillId="2" borderId="1" xfId="0" applyFill="1" applyBorder="1"/>
    <xf numFmtId="0" fontId="0" fillId="4" borderId="3" xfId="0" applyFill="1" applyBorder="1"/>
    <xf numFmtId="3" fontId="12" fillId="4" borderId="3" xfId="0" applyNumberFormat="1" applyFont="1" applyFill="1" applyBorder="1"/>
    <xf numFmtId="0" fontId="12" fillId="4" borderId="3" xfId="0" applyFont="1" applyFill="1" applyBorder="1"/>
    <xf numFmtId="9" fontId="12" fillId="4" borderId="3" xfId="0" applyNumberFormat="1" applyFont="1" applyFill="1" applyBorder="1"/>
    <xf numFmtId="1" fontId="0" fillId="4" borderId="3" xfId="0" applyNumberFormat="1" applyFill="1" applyBorder="1"/>
    <xf numFmtId="0" fontId="0" fillId="5" borderId="3" xfId="0" applyFill="1" applyBorder="1"/>
    <xf numFmtId="3" fontId="12" fillId="5" borderId="3" xfId="0" applyNumberFormat="1" applyFont="1" applyFill="1" applyBorder="1"/>
    <xf numFmtId="0" fontId="12" fillId="5" borderId="3" xfId="0" applyFont="1" applyFill="1" applyBorder="1"/>
    <xf numFmtId="9" fontId="12" fillId="5" borderId="3" xfId="0" applyNumberFormat="1" applyFont="1" applyFill="1" applyBorder="1"/>
    <xf numFmtId="1" fontId="0" fillId="5" borderId="3" xfId="0" applyNumberFormat="1" applyFill="1" applyBorder="1"/>
    <xf numFmtId="0" fontId="0" fillId="6" borderId="3" xfId="0" applyFill="1" applyBorder="1"/>
    <xf numFmtId="0" fontId="12" fillId="6" borderId="3" xfId="0" applyFont="1" applyFill="1" applyBorder="1"/>
    <xf numFmtId="0" fontId="0" fillId="7" borderId="3" xfId="0" applyFill="1" applyBorder="1"/>
    <xf numFmtId="0" fontId="0" fillId="7" borderId="5" xfId="0" applyFill="1" applyBorder="1"/>
    <xf numFmtId="3" fontId="0" fillId="8" borderId="3" xfId="0" applyNumberFormat="1" applyFill="1" applyBorder="1"/>
    <xf numFmtId="0" fontId="0" fillId="8" borderId="3" xfId="0" applyFill="1" applyBorder="1"/>
    <xf numFmtId="9" fontId="0" fillId="8" borderId="3" xfId="0" applyNumberFormat="1" applyFill="1" applyBorder="1"/>
    <xf numFmtId="0" fontId="3" fillId="8" borderId="3" xfId="0" applyFont="1" applyFill="1" applyBorder="1" applyAlignment="1">
      <alignment wrapText="1"/>
    </xf>
    <xf numFmtId="1" fontId="0" fillId="8" borderId="3" xfId="0" applyNumberFormat="1" applyFill="1" applyBorder="1"/>
    <xf numFmtId="0" fontId="0" fillId="8" borderId="5" xfId="0" applyFill="1" applyBorder="1"/>
    <xf numFmtId="0" fontId="2" fillId="9" borderId="6" xfId="0" applyFont="1" applyFill="1" applyBorder="1" applyAlignment="1">
      <alignment vertical="top"/>
    </xf>
    <xf numFmtId="0" fontId="0" fillId="10" borderId="0" xfId="0" applyFill="1"/>
    <xf numFmtId="0" fontId="3" fillId="11" borderId="7" xfId="0" applyFont="1" applyFill="1" applyBorder="1" applyAlignment="1">
      <alignment vertical="top" wrapText="1"/>
    </xf>
    <xf numFmtId="0" fontId="3" fillId="12" borderId="7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3" fontId="12" fillId="8" borderId="3" xfId="0" applyNumberFormat="1" applyFont="1" applyFill="1" applyBorder="1"/>
    <xf numFmtId="0" fontId="12" fillId="8" borderId="3" xfId="0" applyFont="1" applyFill="1" applyBorder="1"/>
    <xf numFmtId="9" fontId="12" fillId="8" borderId="3" xfId="0" applyNumberFormat="1" applyFont="1" applyFill="1" applyBorder="1"/>
    <xf numFmtId="1" fontId="0" fillId="6" borderId="3" xfId="0" applyNumberFormat="1" applyFill="1" applyBorder="1"/>
    <xf numFmtId="1" fontId="0" fillId="7" borderId="3" xfId="0" applyNumberFormat="1" applyFill="1" applyBorder="1"/>
    <xf numFmtId="0" fontId="0" fillId="8" borderId="8" xfId="0" applyFill="1" applyBorder="1"/>
    <xf numFmtId="0" fontId="0" fillId="0" borderId="0" xfId="0" applyFill="1" applyBorder="1"/>
    <xf numFmtId="0" fontId="3" fillId="8" borderId="10" xfId="0" applyFont="1" applyFill="1" applyBorder="1" applyAlignment="1">
      <alignment wrapText="1"/>
    </xf>
    <xf numFmtId="9" fontId="0" fillId="8" borderId="10" xfId="0" applyNumberFormat="1" applyFill="1" applyBorder="1"/>
    <xf numFmtId="9" fontId="12" fillId="5" borderId="10" xfId="0" applyNumberFormat="1" applyFont="1" applyFill="1" applyBorder="1"/>
    <xf numFmtId="9" fontId="12" fillId="8" borderId="10" xfId="0" applyNumberFormat="1" applyFont="1" applyFill="1" applyBorder="1"/>
    <xf numFmtId="0" fontId="0" fillId="8" borderId="10" xfId="0" applyFill="1" applyBorder="1"/>
    <xf numFmtId="0" fontId="12" fillId="6" borderId="1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0" fillId="0" borderId="17" xfId="0" applyBorder="1" applyAlignment="1">
      <alignment wrapText="1"/>
    </xf>
    <xf numFmtId="0" fontId="4" fillId="0" borderId="0" xfId="0" applyFont="1" applyAlignment="1">
      <alignment vertical="center" wrapText="1"/>
    </xf>
    <xf numFmtId="0" fontId="14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 vertical="center"/>
    </xf>
    <xf numFmtId="0" fontId="8" fillId="0" borderId="17" xfId="0" applyFont="1" applyBorder="1"/>
    <xf numFmtId="0" fontId="6" fillId="0" borderId="17" xfId="0" applyFont="1" applyBorder="1"/>
    <xf numFmtId="0" fontId="0" fillId="0" borderId="17" xfId="0" applyBorder="1"/>
    <xf numFmtId="0" fontId="14" fillId="0" borderId="17" xfId="0" applyFont="1" applyBorder="1" applyAlignment="1"/>
    <xf numFmtId="0" fontId="12" fillId="5" borderId="10" xfId="0" applyFont="1" applyFill="1" applyBorder="1"/>
    <xf numFmtId="0" fontId="7" fillId="0" borderId="0" xfId="0" applyFont="1"/>
    <xf numFmtId="0" fontId="14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5" fillId="4" borderId="19" xfId="0" applyFont="1" applyFill="1" applyBorder="1" applyAlignment="1">
      <alignment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0" xfId="0" applyFont="1" applyAlignment="1">
      <alignment vertical="center" wrapText="1"/>
    </xf>
    <xf numFmtId="0" fontId="4" fillId="14" borderId="7" xfId="0" applyFont="1" applyFill="1" applyBorder="1" applyAlignment="1">
      <alignment vertical="top" wrapText="1"/>
    </xf>
    <xf numFmtId="0" fontId="4" fillId="15" borderId="7" xfId="0" applyFont="1" applyFill="1" applyBorder="1" applyAlignment="1">
      <alignment vertical="top" wrapText="1"/>
    </xf>
    <xf numFmtId="0" fontId="4" fillId="16" borderId="7" xfId="0" applyFont="1" applyFill="1" applyBorder="1" applyAlignment="1">
      <alignment vertical="top" wrapText="1"/>
    </xf>
    <xf numFmtId="0" fontId="4" fillId="17" borderId="7" xfId="0" applyFont="1" applyFill="1" applyBorder="1" applyAlignment="1">
      <alignment vertical="top" wrapText="1"/>
    </xf>
    <xf numFmtId="0" fontId="4" fillId="18" borderId="7" xfId="0" applyFont="1" applyFill="1" applyBorder="1" applyAlignment="1">
      <alignment vertical="top" wrapText="1"/>
    </xf>
    <xf numFmtId="0" fontId="4" fillId="18" borderId="2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9" fontId="13" fillId="3" borderId="3" xfId="0" applyNumberFormat="1" applyFont="1" applyFill="1" applyBorder="1" applyAlignment="1">
      <alignment wrapText="1"/>
    </xf>
    <xf numFmtId="2" fontId="0" fillId="5" borderId="3" xfId="0" applyNumberFormat="1" applyFill="1" applyBorder="1"/>
    <xf numFmtId="0" fontId="12" fillId="7" borderId="3" xfId="0" applyFont="1" applyFill="1" applyBorder="1"/>
    <xf numFmtId="0" fontId="12" fillId="8" borderId="8" xfId="0" applyFont="1" applyFill="1" applyBorder="1"/>
    <xf numFmtId="0" fontId="12" fillId="7" borderId="5" xfId="0" applyFont="1" applyFill="1" applyBorder="1"/>
    <xf numFmtId="0" fontId="12" fillId="7" borderId="10" xfId="0" applyFont="1" applyFill="1" applyBorder="1"/>
    <xf numFmtId="0" fontId="12" fillId="8" borderId="10" xfId="0" applyFont="1" applyFill="1" applyBorder="1"/>
    <xf numFmtId="0" fontId="12" fillId="8" borderId="11" xfId="0" applyFont="1" applyFill="1" applyBorder="1"/>
    <xf numFmtId="0" fontId="12" fillId="7" borderId="12" xfId="0" applyFont="1" applyFill="1" applyBorder="1"/>
    <xf numFmtId="0" fontId="12" fillId="0" borderId="0" xfId="0" applyFont="1" applyFill="1" applyBorder="1"/>
    <xf numFmtId="9" fontId="12" fillId="6" borderId="3" xfId="0" applyNumberFormat="1" applyFont="1" applyFill="1" applyBorder="1"/>
    <xf numFmtId="9" fontId="12" fillId="7" borderId="3" xfId="0" applyNumberFormat="1" applyFont="1" applyFill="1" applyBorder="1"/>
    <xf numFmtId="9" fontId="12" fillId="8" borderId="8" xfId="0" applyNumberFormat="1" applyFont="1" applyFill="1" applyBorder="1"/>
    <xf numFmtId="9" fontId="12" fillId="7" borderId="5" xfId="0" applyNumberFormat="1" applyFont="1" applyFill="1" applyBorder="1"/>
    <xf numFmtId="0" fontId="15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9" fontId="0" fillId="6" borderId="3" xfId="0" applyNumberFormat="1" applyFill="1" applyBorder="1"/>
    <xf numFmtId="9" fontId="0" fillId="7" borderId="3" xfId="0" applyNumberFormat="1" applyFill="1" applyBorder="1"/>
    <xf numFmtId="9" fontId="0" fillId="8" borderId="8" xfId="0" applyNumberFormat="1" applyFill="1" applyBorder="1"/>
    <xf numFmtId="9" fontId="0" fillId="7" borderId="5" xfId="0" applyNumberFormat="1" applyFill="1" applyBorder="1"/>
    <xf numFmtId="2" fontId="0" fillId="6" borderId="3" xfId="0" applyNumberFormat="1" applyFill="1" applyBorder="1"/>
    <xf numFmtId="2" fontId="0" fillId="7" borderId="3" xfId="0" applyNumberFormat="1" applyFill="1" applyBorder="1"/>
    <xf numFmtId="4" fontId="0" fillId="5" borderId="3" xfId="0" applyNumberFormat="1" applyFill="1" applyBorder="1"/>
    <xf numFmtId="4" fontId="0" fillId="6" borderId="3" xfId="0" applyNumberFormat="1" applyFill="1" applyBorder="1"/>
    <xf numFmtId="4" fontId="0" fillId="7" borderId="3" xfId="0" applyNumberFormat="1" applyFill="1" applyBorder="1"/>
    <xf numFmtId="0" fontId="3" fillId="19" borderId="7" xfId="0" applyFont="1" applyFill="1" applyBorder="1" applyAlignment="1">
      <alignment vertical="top" wrapText="1"/>
    </xf>
    <xf numFmtId="0" fontId="3" fillId="19" borderId="20" xfId="0" applyFont="1" applyFill="1" applyBorder="1" applyAlignment="1">
      <alignment vertical="top" wrapText="1"/>
    </xf>
    <xf numFmtId="1" fontId="12" fillId="4" borderId="10" xfId="0" applyNumberFormat="1" applyFont="1" applyFill="1" applyBorder="1"/>
    <xf numFmtId="1" fontId="12" fillId="5" borderId="10" xfId="0" applyNumberFormat="1" applyFont="1" applyFill="1" applyBorder="1"/>
    <xf numFmtId="9" fontId="12" fillId="6" borderId="10" xfId="0" applyNumberFormat="1" applyFont="1" applyFill="1" applyBorder="1"/>
    <xf numFmtId="0" fontId="0" fillId="0" borderId="0" xfId="0" applyBorder="1"/>
    <xf numFmtId="0" fontId="4" fillId="0" borderId="0" xfId="0" applyFont="1" applyBorder="1"/>
    <xf numFmtId="0" fontId="0" fillId="8" borderId="21" xfId="0" applyFill="1" applyBorder="1"/>
    <xf numFmtId="0" fontId="0" fillId="8" borderId="22" xfId="0" applyFill="1" applyBorder="1"/>
    <xf numFmtId="0" fontId="0" fillId="0" borderId="23" xfId="0" applyBorder="1"/>
    <xf numFmtId="0" fontId="3" fillId="2" borderId="18" xfId="1" applyFont="1" applyFill="1" applyBorder="1" applyAlignment="1" applyProtection="1">
      <alignment horizontal="left" wrapText="1"/>
    </xf>
    <xf numFmtId="0" fontId="12" fillId="20" borderId="2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left" vertical="top" wrapText="1"/>
    </xf>
    <xf numFmtId="0" fontId="12" fillId="4" borderId="10" xfId="0" applyFont="1" applyFill="1" applyBorder="1"/>
    <xf numFmtId="1" fontId="12" fillId="4" borderId="3" xfId="0" applyNumberFormat="1" applyFont="1" applyFill="1" applyBorder="1"/>
    <xf numFmtId="9" fontId="12" fillId="8" borderId="11" xfId="0" applyNumberFormat="1" applyFont="1" applyFill="1" applyBorder="1"/>
    <xf numFmtId="2" fontId="0" fillId="8" borderId="3" xfId="0" applyNumberFormat="1" applyFill="1" applyBorder="1"/>
    <xf numFmtId="1" fontId="12" fillId="5" borderId="3" xfId="0" applyNumberFormat="1" applyFont="1" applyFill="1" applyBorder="1"/>
    <xf numFmtId="1" fontId="12" fillId="8" borderId="3" xfId="0" applyNumberFormat="1" applyFont="1" applyFill="1" applyBorder="1"/>
    <xf numFmtId="1" fontId="12" fillId="6" borderId="3" xfId="0" applyNumberFormat="1" applyFont="1" applyFill="1" applyBorder="1"/>
    <xf numFmtId="1" fontId="12" fillId="7" borderId="3" xfId="0" applyNumberFormat="1" applyFont="1" applyFill="1" applyBorder="1"/>
    <xf numFmtId="1" fontId="12" fillId="8" borderId="8" xfId="0" applyNumberFormat="1" applyFont="1" applyFill="1" applyBorder="1"/>
    <xf numFmtId="1" fontId="12" fillId="7" borderId="5" xfId="0" applyNumberFormat="1" applyFont="1" applyFill="1" applyBorder="1"/>
    <xf numFmtId="2" fontId="0" fillId="8" borderId="8" xfId="0" applyNumberFormat="1" applyFill="1" applyBorder="1"/>
    <xf numFmtId="1" fontId="12" fillId="6" borderId="10" xfId="0" applyNumberFormat="1" applyFont="1" applyFill="1" applyBorder="1"/>
    <xf numFmtId="1" fontId="12" fillId="7" borderId="10" xfId="0" applyNumberFormat="1" applyFont="1" applyFill="1" applyBorder="1"/>
    <xf numFmtId="0" fontId="4" fillId="0" borderId="0" xfId="0" applyFont="1"/>
    <xf numFmtId="0" fontId="22" fillId="0" borderId="0" xfId="0" applyFont="1"/>
    <xf numFmtId="10" fontId="12" fillId="5" borderId="3" xfId="0" applyNumberFormat="1" applyFont="1" applyFill="1" applyBorder="1"/>
    <xf numFmtId="10" fontId="0" fillId="8" borderId="3" xfId="0" applyNumberFormat="1" applyFill="1" applyBorder="1"/>
    <xf numFmtId="10" fontId="12" fillId="8" borderId="3" xfId="0" applyNumberFormat="1" applyFont="1" applyFill="1" applyBorder="1"/>
    <xf numFmtId="10" fontId="12" fillId="6" borderId="3" xfId="0" applyNumberFormat="1" applyFont="1" applyFill="1" applyBorder="1"/>
    <xf numFmtId="10" fontId="12" fillId="7" borderId="3" xfId="0" applyNumberFormat="1" applyFont="1" applyFill="1" applyBorder="1"/>
    <xf numFmtId="10" fontId="12" fillId="8" borderId="8" xfId="0" applyNumberFormat="1" applyFont="1" applyFill="1" applyBorder="1"/>
    <xf numFmtId="10" fontId="12" fillId="7" borderId="5" xfId="0" applyNumberFormat="1" applyFont="1" applyFill="1" applyBorder="1"/>
    <xf numFmtId="10" fontId="12" fillId="5" borderId="10" xfId="0" applyNumberFormat="1" applyFont="1" applyFill="1" applyBorder="1"/>
    <xf numFmtId="10" fontId="0" fillId="8" borderId="10" xfId="0" applyNumberFormat="1" applyFill="1" applyBorder="1"/>
    <xf numFmtId="10" fontId="12" fillId="8" borderId="10" xfId="0" applyNumberFormat="1" applyFont="1" applyFill="1" applyBorder="1"/>
    <xf numFmtId="10" fontId="12" fillId="6" borderId="10" xfId="0" applyNumberFormat="1" applyFont="1" applyFill="1" applyBorder="1"/>
    <xf numFmtId="10" fontId="12" fillId="8" borderId="11" xfId="0" applyNumberFormat="1" applyFont="1" applyFill="1" applyBorder="1"/>
    <xf numFmtId="44" fontId="12" fillId="8" borderId="3" xfId="0" applyNumberFormat="1" applyFont="1" applyFill="1" applyBorder="1"/>
    <xf numFmtId="44" fontId="12" fillId="8" borderId="8" xfId="0" applyNumberFormat="1" applyFont="1" applyFill="1" applyBorder="1"/>
    <xf numFmtId="0" fontId="0" fillId="0" borderId="0" xfId="0" applyAlignment="1"/>
    <xf numFmtId="0" fontId="18" fillId="0" borderId="0" xfId="0" applyFont="1" applyAlignment="1">
      <alignment vertical="center"/>
    </xf>
    <xf numFmtId="0" fontId="4" fillId="21" borderId="25" xfId="0" applyFont="1" applyFill="1" applyBorder="1" applyAlignment="1">
      <alignment vertical="center" wrapText="1"/>
    </xf>
    <xf numFmtId="0" fontId="4" fillId="21" borderId="26" xfId="0" applyFont="1" applyFill="1" applyBorder="1" applyAlignment="1">
      <alignment vertical="center" wrapText="1"/>
    </xf>
    <xf numFmtId="0" fontId="19" fillId="21" borderId="26" xfId="0" applyFont="1" applyFill="1" applyBorder="1" applyAlignment="1">
      <alignment vertical="center" wrapText="1"/>
    </xf>
    <xf numFmtId="0" fontId="4" fillId="21" borderId="27" xfId="0" applyFont="1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3" fillId="21" borderId="26" xfId="0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8" fillId="0" borderId="0" xfId="0" applyFont="1" applyAlignment="1">
      <alignment vertical="center"/>
    </xf>
    <xf numFmtId="0" fontId="0" fillId="22" borderId="0" xfId="0" applyFill="1" applyAlignment="1"/>
    <xf numFmtId="0" fontId="0" fillId="23" borderId="0" xfId="0" applyFill="1" applyAlignment="1"/>
    <xf numFmtId="0" fontId="0" fillId="24" borderId="0" xfId="0" applyFill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5" fillId="0" borderId="0" xfId="0" applyFont="1" applyAlignment="1"/>
    <xf numFmtId="0" fontId="3" fillId="25" borderId="18" xfId="0" applyFont="1" applyFill="1" applyBorder="1" applyAlignment="1">
      <alignment vertical="top" wrapText="1"/>
    </xf>
    <xf numFmtId="0" fontId="3" fillId="25" borderId="3" xfId="0" applyFont="1" applyFill="1" applyBorder="1" applyAlignment="1">
      <alignment vertical="top" wrapText="1"/>
    </xf>
    <xf numFmtId="0" fontId="14" fillId="4" borderId="10" xfId="0" applyFont="1" applyFill="1" applyBorder="1" applyAlignment="1">
      <alignment vertical="top" wrapText="1"/>
    </xf>
    <xf numFmtId="0" fontId="20" fillId="26" borderId="3" xfId="0" applyFont="1" applyFill="1" applyBorder="1" applyAlignment="1">
      <alignment horizontal="left" vertical="top" wrapText="1" indent="1"/>
    </xf>
    <xf numFmtId="0" fontId="14" fillId="26" borderId="3" xfId="0" applyFont="1" applyFill="1" applyBorder="1" applyAlignment="1">
      <alignment horizontal="left" vertical="top" wrapText="1" indent="1"/>
    </xf>
    <xf numFmtId="0" fontId="7" fillId="4" borderId="3" xfId="0" applyFont="1" applyFill="1" applyBorder="1" applyAlignment="1">
      <alignment horizontal="left" vertical="top" wrapText="1"/>
    </xf>
    <xf numFmtId="0" fontId="1" fillId="3" borderId="35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0" applyFont="1" applyBorder="1" applyAlignment="1"/>
    <xf numFmtId="0" fontId="4" fillId="3" borderId="35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164" fontId="7" fillId="4" borderId="3" xfId="0" applyNumberFormat="1" applyFont="1" applyFill="1" applyBorder="1" applyAlignment="1">
      <alignment vertical="top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6" borderId="3" xfId="0" applyFont="1" applyFill="1" applyBorder="1" applyAlignment="1">
      <alignment horizontal="left" vertical="top" wrapText="1"/>
    </xf>
    <xf numFmtId="0" fontId="7" fillId="27" borderId="3" xfId="0" applyFont="1" applyFill="1" applyBorder="1" applyAlignment="1">
      <alignment vertical="top" wrapText="1"/>
    </xf>
    <xf numFmtId="0" fontId="7" fillId="30" borderId="36" xfId="0" applyFont="1" applyFill="1" applyBorder="1" applyAlignment="1">
      <alignment horizontal="left" vertical="top" wrapText="1"/>
    </xf>
    <xf numFmtId="17" fontId="0" fillId="3" borderId="3" xfId="0" applyNumberFormat="1" applyFill="1" applyBorder="1" applyAlignment="1">
      <alignment horizontal="left" vertical="center" wrapText="1"/>
    </xf>
    <xf numFmtId="17" fontId="0" fillId="3" borderId="19" xfId="0" applyNumberFormat="1" applyFill="1" applyBorder="1" applyAlignment="1">
      <alignment horizontal="left" vertical="center" wrapText="1"/>
    </xf>
    <xf numFmtId="0" fontId="7" fillId="30" borderId="3" xfId="0" applyFont="1" applyFill="1" applyBorder="1" applyAlignment="1">
      <alignment horizontal="left" vertical="top" wrapText="1"/>
    </xf>
    <xf numFmtId="3" fontId="12" fillId="6" borderId="3" xfId="0" applyNumberFormat="1" applyFont="1" applyFill="1" applyBorder="1"/>
    <xf numFmtId="3" fontId="12" fillId="7" borderId="3" xfId="0" applyNumberFormat="1" applyFont="1" applyFill="1" applyBorder="1"/>
    <xf numFmtId="1" fontId="12" fillId="8" borderId="3" xfId="0" applyNumberFormat="1" applyFont="1" applyFill="1" applyBorder="1" applyAlignment="1"/>
    <xf numFmtId="1" fontId="12" fillId="8" borderId="8" xfId="0" applyNumberFormat="1" applyFont="1" applyFill="1" applyBorder="1" applyAlignment="1"/>
    <xf numFmtId="0" fontId="14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" fillId="0" borderId="0" xfId="0" applyFont="1"/>
    <xf numFmtId="0" fontId="33" fillId="0" borderId="0" xfId="0" quotePrefix="1" applyFont="1" applyAlignment="1">
      <alignment vertical="center" wrapText="1"/>
    </xf>
    <xf numFmtId="0" fontId="7" fillId="0" borderId="0" xfId="0" applyFont="1" applyAlignment="1"/>
    <xf numFmtId="0" fontId="0" fillId="31" borderId="0" xfId="0" applyFill="1"/>
    <xf numFmtId="43" fontId="12" fillId="8" borderId="3" xfId="0" applyNumberFormat="1" applyFont="1" applyFill="1" applyBorder="1"/>
    <xf numFmtId="42" fontId="12" fillId="5" borderId="3" xfId="0" applyNumberFormat="1" applyFont="1" applyFill="1" applyBorder="1"/>
    <xf numFmtId="17" fontId="0" fillId="3" borderId="14" xfId="0" applyNumberForma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vertical="top" wrapText="1"/>
    </xf>
    <xf numFmtId="0" fontId="7" fillId="25" borderId="3" xfId="0" applyFont="1" applyFill="1" applyBorder="1" applyAlignment="1">
      <alignment vertical="top" wrapText="1"/>
    </xf>
    <xf numFmtId="0" fontId="7" fillId="25" borderId="18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18" xfId="1" applyFont="1" applyFill="1" applyBorder="1" applyAlignment="1" applyProtection="1">
      <alignment horizontal="left" wrapText="1"/>
    </xf>
    <xf numFmtId="42" fontId="12" fillId="4" borderId="3" xfId="0" applyNumberFormat="1" applyFont="1" applyFill="1" applyBorder="1"/>
    <xf numFmtId="42" fontId="21" fillId="6" borderId="3" xfId="0" applyNumberFormat="1" applyFont="1" applyFill="1" applyBorder="1"/>
    <xf numFmtId="0" fontId="4" fillId="32" borderId="43" xfId="0" applyFont="1" applyFill="1" applyBorder="1" applyAlignment="1">
      <alignment vertical="top" wrapText="1"/>
    </xf>
    <xf numFmtId="0" fontId="4" fillId="13" borderId="7" xfId="0" applyFont="1" applyFill="1" applyBorder="1" applyAlignment="1">
      <alignment vertical="top" wrapText="1"/>
    </xf>
    <xf numFmtId="0" fontId="4" fillId="21" borderId="16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9" xfId="0" applyFont="1" applyFill="1" applyBorder="1" applyAlignment="1">
      <alignment horizontal="left" vertical="center" wrapText="1"/>
    </xf>
    <xf numFmtId="0" fontId="0" fillId="0" borderId="46" xfId="0" applyBorder="1"/>
    <xf numFmtId="0" fontId="3" fillId="2" borderId="3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vertical="center"/>
    </xf>
    <xf numFmtId="0" fontId="3" fillId="2" borderId="3" xfId="1" applyFont="1" applyFill="1" applyBorder="1" applyAlignment="1" applyProtection="1">
      <alignment horizontal="left" wrapText="1"/>
    </xf>
    <xf numFmtId="0" fontId="7" fillId="3" borderId="1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wrapText="1"/>
    </xf>
    <xf numFmtId="0" fontId="31" fillId="2" borderId="3" xfId="0" applyFont="1" applyFill="1" applyBorder="1" applyAlignment="1">
      <alignment horizontal="left" vertical="center" wrapText="1"/>
    </xf>
    <xf numFmtId="42" fontId="21" fillId="7" borderId="3" xfId="0" applyNumberFormat="1" applyFont="1" applyFill="1" applyBorder="1"/>
    <xf numFmtId="42" fontId="21" fillId="7" borderId="5" xfId="0" applyNumberFormat="1" applyFont="1" applyFill="1" applyBorder="1"/>
    <xf numFmtId="3" fontId="3" fillId="5" borderId="3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9" fontId="32" fillId="3" borderId="3" xfId="0" applyNumberFormat="1" applyFont="1" applyFill="1" applyBorder="1" applyAlignment="1">
      <alignment vertical="center" wrapText="1"/>
    </xf>
    <xf numFmtId="0" fontId="32" fillId="4" borderId="3" xfId="0" applyFont="1" applyFill="1" applyBorder="1" applyAlignment="1">
      <alignment vertical="center"/>
    </xf>
    <xf numFmtId="0" fontId="34" fillId="4" borderId="3" xfId="0" applyFont="1" applyFill="1" applyBorder="1" applyAlignment="1">
      <alignment vertical="center"/>
    </xf>
    <xf numFmtId="1" fontId="32" fillId="5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3" borderId="10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4" fillId="35" borderId="7" xfId="0" applyFont="1" applyFill="1" applyBorder="1" applyAlignment="1">
      <alignment vertical="top" wrapText="1"/>
    </xf>
    <xf numFmtId="1" fontId="32" fillId="6" borderId="3" xfId="0" applyNumberFormat="1" applyFont="1" applyFill="1" applyBorder="1" applyAlignment="1">
      <alignment vertical="center"/>
    </xf>
    <xf numFmtId="1" fontId="32" fillId="7" borderId="3" xfId="0" applyNumberFormat="1" applyFont="1" applyFill="1" applyBorder="1" applyAlignment="1">
      <alignment vertical="center"/>
    </xf>
    <xf numFmtId="9" fontId="32" fillId="3" borderId="3" xfId="0" applyNumberFormat="1" applyFont="1" applyFill="1" applyBorder="1" applyAlignment="1">
      <alignment wrapText="1"/>
    </xf>
    <xf numFmtId="1" fontId="34" fillId="4" borderId="3" xfId="0" applyNumberFormat="1" applyFont="1" applyFill="1" applyBorder="1" applyAlignment="1">
      <alignment horizontal="right" vertical="center"/>
    </xf>
    <xf numFmtId="1" fontId="32" fillId="4" borderId="3" xfId="0" applyNumberFormat="1" applyFont="1" applyFill="1" applyBorder="1" applyAlignment="1">
      <alignment horizontal="right" vertical="center"/>
    </xf>
    <xf numFmtId="3" fontId="3" fillId="7" borderId="3" xfId="0" applyNumberFormat="1" applyFont="1" applyFill="1" applyBorder="1" applyAlignment="1">
      <alignment vertical="center"/>
    </xf>
    <xf numFmtId="3" fontId="3" fillId="7" borderId="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4" fillId="21" borderId="26" xfId="0" applyFont="1" applyFill="1" applyBorder="1" applyAlignment="1">
      <alignment horizontal="left" vertical="center" wrapText="1"/>
    </xf>
    <xf numFmtId="1" fontId="0" fillId="7" borderId="5" xfId="0" applyNumberFormat="1" applyFill="1" applyBorder="1"/>
    <xf numFmtId="0" fontId="7" fillId="3" borderId="10" xfId="0" applyFont="1" applyFill="1" applyBorder="1" applyAlignment="1">
      <alignment horizontal="left" vertical="top" wrapText="1"/>
    </xf>
    <xf numFmtId="0" fontId="7" fillId="3" borderId="19" xfId="1" applyFont="1" applyFill="1" applyBorder="1" applyAlignment="1" applyProtection="1">
      <alignment horizontal="left" vertical="top" wrapText="1"/>
    </xf>
    <xf numFmtId="0" fontId="7" fillId="3" borderId="3" xfId="1" applyFont="1" applyFill="1" applyBorder="1" applyAlignment="1" applyProtection="1">
      <alignment horizontal="left" vertical="top" wrapText="1"/>
    </xf>
    <xf numFmtId="0" fontId="7" fillId="3" borderId="10" xfId="1" applyFont="1" applyFill="1" applyBorder="1" applyAlignment="1" applyProtection="1">
      <alignment horizontal="left" vertical="top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0" xfId="1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>
      <alignment wrapText="1"/>
    </xf>
    <xf numFmtId="0" fontId="3" fillId="2" borderId="10" xfId="1" applyFont="1" applyFill="1" applyBorder="1" applyAlignment="1" applyProtection="1">
      <alignment horizontal="left" wrapText="1"/>
    </xf>
    <xf numFmtId="0" fontId="4" fillId="14" borderId="35" xfId="0" applyFont="1" applyFill="1" applyBorder="1" applyAlignment="1">
      <alignment vertical="top" wrapText="1"/>
    </xf>
    <xf numFmtId="0" fontId="4" fillId="15" borderId="35" xfId="0" applyFont="1" applyFill="1" applyBorder="1" applyAlignment="1">
      <alignment vertical="top" wrapText="1"/>
    </xf>
    <xf numFmtId="0" fontId="4" fillId="16" borderId="35" xfId="0" applyFont="1" applyFill="1" applyBorder="1" applyAlignment="1">
      <alignment vertical="top" wrapText="1"/>
    </xf>
    <xf numFmtId="0" fontId="3" fillId="8" borderId="14" xfId="0" applyFont="1" applyFill="1" applyBorder="1" applyAlignment="1">
      <alignment wrapText="1"/>
    </xf>
    <xf numFmtId="42" fontId="12" fillId="4" borderId="14" xfId="0" applyNumberFormat="1" applyFont="1" applyFill="1" applyBorder="1"/>
    <xf numFmtId="42" fontId="12" fillId="5" borderId="14" xfId="0" applyNumberFormat="1" applyFont="1" applyFill="1" applyBorder="1"/>
    <xf numFmtId="43" fontId="0" fillId="8" borderId="14" xfId="0" applyNumberFormat="1" applyFill="1" applyBorder="1"/>
    <xf numFmtId="43" fontId="12" fillId="8" borderId="14" xfId="0" applyNumberFormat="1" applyFont="1" applyFill="1" applyBorder="1"/>
    <xf numFmtId="0" fontId="4" fillId="18" borderId="35" xfId="0" applyFont="1" applyFill="1" applyBorder="1" applyAlignment="1">
      <alignment vertical="top" wrapText="1"/>
    </xf>
    <xf numFmtId="0" fontId="12" fillId="8" borderId="14" xfId="0" applyFont="1" applyFill="1" applyBorder="1"/>
    <xf numFmtId="9" fontId="12" fillId="4" borderId="14" xfId="0" applyNumberFormat="1" applyFont="1" applyFill="1" applyBorder="1"/>
    <xf numFmtId="9" fontId="12" fillId="5" borderId="14" xfId="0" applyNumberFormat="1" applyFont="1" applyFill="1" applyBorder="1"/>
    <xf numFmtId="9" fontId="12" fillId="6" borderId="14" xfId="0" applyNumberFormat="1" applyFont="1" applyFill="1" applyBorder="1"/>
    <xf numFmtId="9" fontId="12" fillId="7" borderId="14" xfId="0" applyNumberFormat="1" applyFont="1" applyFill="1" applyBorder="1"/>
    <xf numFmtId="9" fontId="12" fillId="7" borderId="15" xfId="0" applyNumberFormat="1" applyFont="1" applyFill="1" applyBorder="1"/>
    <xf numFmtId="0" fontId="0" fillId="4" borderId="14" xfId="0" applyFill="1" applyBorder="1"/>
    <xf numFmtId="1" fontId="0" fillId="4" borderId="14" xfId="0" applyNumberFormat="1" applyFill="1" applyBorder="1"/>
    <xf numFmtId="1" fontId="0" fillId="8" borderId="14" xfId="0" applyNumberFormat="1" applyFill="1" applyBorder="1"/>
    <xf numFmtId="0" fontId="0" fillId="0" borderId="39" xfId="0" applyFill="1" applyBorder="1"/>
    <xf numFmtId="9" fontId="13" fillId="3" borderId="14" xfId="0" applyNumberFormat="1" applyFont="1" applyFill="1" applyBorder="1" applyAlignment="1">
      <alignment wrapText="1"/>
    </xf>
    <xf numFmtId="0" fontId="12" fillId="0" borderId="8" xfId="0" applyFont="1" applyBorder="1" applyAlignment="1">
      <alignment horizontal="center" vertical="top"/>
    </xf>
    <xf numFmtId="1" fontId="0" fillId="5" borderId="14" xfId="0" applyNumberFormat="1" applyFill="1" applyBorder="1"/>
    <xf numFmtId="2" fontId="0" fillId="5" borderId="14" xfId="0" applyNumberFormat="1" applyFill="1" applyBorder="1"/>
    <xf numFmtId="1" fontId="0" fillId="6" borderId="14" xfId="0" applyNumberFormat="1" applyFill="1" applyBorder="1"/>
    <xf numFmtId="2" fontId="0" fillId="6" borderId="14" xfId="0" applyNumberFormat="1" applyFill="1" applyBorder="1"/>
    <xf numFmtId="1" fontId="0" fillId="7" borderId="14" xfId="0" applyNumberFormat="1" applyFill="1" applyBorder="1"/>
    <xf numFmtId="2" fontId="0" fillId="7" borderId="14" xfId="0" applyNumberFormat="1" applyFill="1" applyBorder="1"/>
    <xf numFmtId="0" fontId="0" fillId="8" borderId="15" xfId="0" applyFill="1" applyBorder="1"/>
    <xf numFmtId="0" fontId="0" fillId="0" borderId="47" xfId="0" applyFill="1" applyBorder="1"/>
    <xf numFmtId="4" fontId="0" fillId="5" borderId="14" xfId="0" applyNumberFormat="1" applyFill="1" applyBorder="1"/>
    <xf numFmtId="4" fontId="0" fillId="6" borderId="14" xfId="0" applyNumberFormat="1" applyFill="1" applyBorder="1"/>
    <xf numFmtId="4" fontId="0" fillId="7" borderId="14" xfId="0" applyNumberFormat="1" applyFill="1" applyBorder="1"/>
    <xf numFmtId="9" fontId="0" fillId="7" borderId="10" xfId="0" applyNumberFormat="1" applyFill="1" applyBorder="1"/>
    <xf numFmtId="9" fontId="0" fillId="8" borderId="11" xfId="0" applyNumberFormat="1" applyFill="1" applyBorder="1"/>
    <xf numFmtId="9" fontId="0" fillId="7" borderId="12" xfId="0" applyNumberFormat="1" applyFill="1" applyBorder="1"/>
    <xf numFmtId="9" fontId="0" fillId="6" borderId="10" xfId="0" applyNumberFormat="1" applyFill="1" applyBorder="1"/>
    <xf numFmtId="0" fontId="0" fillId="8" borderId="11" xfId="0" applyFill="1" applyBorder="1"/>
    <xf numFmtId="0" fontId="31" fillId="2" borderId="4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/>
    <xf numFmtId="0" fontId="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23" xfId="0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12" fillId="20" borderId="22" xfId="0" applyFont="1" applyFill="1" applyBorder="1" applyAlignment="1">
      <alignment horizontal="left" vertical="center" wrapText="1"/>
    </xf>
    <xf numFmtId="1" fontId="18" fillId="0" borderId="3" xfId="0" applyNumberFormat="1" applyFont="1" applyBorder="1" applyAlignment="1">
      <alignment horizontal="center" vertical="center"/>
    </xf>
    <xf numFmtId="42" fontId="18" fillId="0" borderId="3" xfId="0" applyNumberFormat="1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2" fontId="20" fillId="0" borderId="3" xfId="0" applyNumberFormat="1" applyFont="1" applyBorder="1" applyAlignment="1">
      <alignment horizontal="center" vertical="center"/>
    </xf>
    <xf numFmtId="0" fontId="2" fillId="9" borderId="7" xfId="0" applyFont="1" applyFill="1" applyBorder="1" applyAlignment="1">
      <alignment vertical="top" wrapText="1"/>
    </xf>
    <xf numFmtId="0" fontId="0" fillId="34" borderId="0" xfId="0" applyFill="1" applyAlignment="1"/>
    <xf numFmtId="1" fontId="20" fillId="0" borderId="10" xfId="0" applyNumberFormat="1" applyFont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42" fontId="20" fillId="0" borderId="10" xfId="0" applyNumberFormat="1" applyFont="1" applyBorder="1" applyAlignment="1">
      <alignment horizontal="center" vertical="center"/>
    </xf>
    <xf numFmtId="42" fontId="20" fillId="0" borderId="24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51" xfId="0" applyFont="1" applyBorder="1"/>
    <xf numFmtId="0" fontId="0" fillId="36" borderId="0" xfId="0" applyFill="1" applyAlignment="1"/>
    <xf numFmtId="3" fontId="12" fillId="7" borderId="5" xfId="0" applyNumberFormat="1" applyFont="1" applyFill="1" applyBorder="1"/>
    <xf numFmtId="0" fontId="7" fillId="3" borderId="30" xfId="0" applyFont="1" applyFill="1" applyBorder="1" applyAlignment="1">
      <alignment horizontal="left" vertical="center" wrapText="1"/>
    </xf>
    <xf numFmtId="9" fontId="32" fillId="3" borderId="4" xfId="0" applyNumberFormat="1" applyFont="1" applyFill="1" applyBorder="1" applyAlignment="1">
      <alignment vertical="center" wrapText="1"/>
    </xf>
    <xf numFmtId="1" fontId="34" fillId="4" borderId="4" xfId="0" applyNumberFormat="1" applyFont="1" applyFill="1" applyBorder="1" applyAlignment="1">
      <alignment vertical="center"/>
    </xf>
    <xf numFmtId="1" fontId="32" fillId="4" borderId="4" xfId="0" applyNumberFormat="1" applyFont="1" applyFill="1" applyBorder="1" applyAlignment="1">
      <alignment vertical="center"/>
    </xf>
    <xf numFmtId="2" fontId="0" fillId="8" borderId="4" xfId="0" applyNumberFormat="1" applyFill="1" applyBorder="1"/>
    <xf numFmtId="2" fontId="32" fillId="5" borderId="4" xfId="0" applyNumberFormat="1" applyFont="1" applyFill="1" applyBorder="1" applyAlignment="1">
      <alignment vertical="center"/>
    </xf>
    <xf numFmtId="1" fontId="32" fillId="6" borderId="4" xfId="0" applyNumberFormat="1" applyFont="1" applyFill="1" applyBorder="1" applyAlignment="1">
      <alignment vertical="center"/>
    </xf>
    <xf numFmtId="1" fontId="32" fillId="7" borderId="4" xfId="0" applyNumberFormat="1" applyFont="1" applyFill="1" applyBorder="1" applyAlignment="1">
      <alignment vertical="center"/>
    </xf>
    <xf numFmtId="0" fontId="0" fillId="8" borderId="52" xfId="0" applyFill="1" applyBorder="1"/>
    <xf numFmtId="0" fontId="34" fillId="4" borderId="4" xfId="0" applyFont="1" applyFill="1" applyBorder="1" applyAlignment="1">
      <alignment vertical="center"/>
    </xf>
    <xf numFmtId="0" fontId="32" fillId="4" borderId="4" xfId="0" applyFont="1" applyFill="1" applyBorder="1" applyAlignment="1">
      <alignment vertical="center"/>
    </xf>
    <xf numFmtId="1" fontId="0" fillId="8" borderId="4" xfId="0" applyNumberFormat="1" applyFill="1" applyBorder="1"/>
    <xf numFmtId="1" fontId="32" fillId="5" borderId="4" xfId="0" applyNumberFormat="1" applyFont="1" applyFill="1" applyBorder="1" applyAlignment="1">
      <alignment vertical="center"/>
    </xf>
    <xf numFmtId="1" fontId="32" fillId="7" borderId="4" xfId="0" applyNumberFormat="1" applyFont="1" applyFill="1" applyBorder="1" applyAlignment="1">
      <alignment horizontal="right" vertical="center"/>
    </xf>
    <xf numFmtId="9" fontId="13" fillId="3" borderId="4" xfId="0" applyNumberFormat="1" applyFont="1" applyFill="1" applyBorder="1"/>
    <xf numFmtId="1" fontId="32" fillId="4" borderId="4" xfId="0" applyNumberFormat="1" applyFont="1" applyFill="1" applyBorder="1"/>
    <xf numFmtId="1" fontId="32" fillId="5" borderId="4" xfId="0" applyNumberFormat="1" applyFont="1" applyFill="1" applyBorder="1"/>
    <xf numFmtId="1" fontId="32" fillId="6" borderId="4" xfId="0" applyNumberFormat="1" applyFont="1" applyFill="1" applyBorder="1"/>
    <xf numFmtId="1" fontId="32" fillId="7" borderId="4" xfId="0" applyNumberFormat="1" applyFont="1" applyFill="1" applyBorder="1"/>
    <xf numFmtId="1" fontId="0" fillId="8" borderId="52" xfId="0" applyNumberFormat="1" applyFill="1" applyBorder="1"/>
    <xf numFmtId="1" fontId="0" fillId="8" borderId="5" xfId="0" applyNumberFormat="1" applyFill="1" applyBorder="1"/>
    <xf numFmtId="9" fontId="32" fillId="3" borderId="4" xfId="0" applyNumberFormat="1" applyFont="1" applyFill="1" applyBorder="1" applyAlignment="1">
      <alignment vertical="center"/>
    </xf>
    <xf numFmtId="0" fontId="0" fillId="0" borderId="51" xfId="0" applyBorder="1"/>
    <xf numFmtId="0" fontId="3" fillId="0" borderId="0" xfId="0" applyFont="1" applyAlignment="1">
      <alignment vertical="center" wrapText="1"/>
    </xf>
    <xf numFmtId="0" fontId="31" fillId="2" borderId="4" xfId="1" applyFont="1" applyFill="1" applyBorder="1" applyAlignment="1" applyProtection="1">
      <alignment horizontal="left" vertical="center" wrapText="1"/>
    </xf>
    <xf numFmtId="0" fontId="12" fillId="33" borderId="0" xfId="0" applyFont="1" applyFill="1" applyBorder="1" applyAlignment="1">
      <alignment horizontal="center" vertical="top"/>
    </xf>
    <xf numFmtId="0" fontId="0" fillId="33" borderId="39" xfId="0" applyFill="1" applyBorder="1"/>
    <xf numFmtId="0" fontId="12" fillId="33" borderId="39" xfId="0" applyFont="1" applyFill="1" applyBorder="1" applyAlignment="1">
      <alignment horizontal="center" vertical="top"/>
    </xf>
    <xf numFmtId="0" fontId="0" fillId="33" borderId="39" xfId="0" applyFill="1" applyBorder="1" applyAlignment="1">
      <alignment vertical="top"/>
    </xf>
    <xf numFmtId="0" fontId="0" fillId="33" borderId="8" xfId="0" applyFill="1" applyBorder="1"/>
    <xf numFmtId="0" fontId="0" fillId="33" borderId="18" xfId="0" applyFill="1" applyBorder="1"/>
    <xf numFmtId="0" fontId="0" fillId="33" borderId="47" xfId="0" applyFill="1" applyBorder="1"/>
    <xf numFmtId="0" fontId="12" fillId="33" borderId="8" xfId="0" applyFont="1" applyFill="1" applyBorder="1" applyAlignment="1">
      <alignment horizontal="center" vertical="top"/>
    </xf>
    <xf numFmtId="0" fontId="0" fillId="33" borderId="53" xfId="0" applyFill="1" applyBorder="1"/>
    <xf numFmtId="0" fontId="31" fillId="2" borderId="10" xfId="0" applyFont="1" applyFill="1" applyBorder="1" applyAlignment="1">
      <alignment vertical="center" wrapText="1"/>
    </xf>
    <xf numFmtId="0" fontId="0" fillId="0" borderId="46" xfId="0" applyFill="1" applyBorder="1"/>
    <xf numFmtId="0" fontId="12" fillId="33" borderId="47" xfId="0" applyFont="1" applyFill="1" applyBorder="1" applyAlignment="1">
      <alignment horizontal="center" vertical="top"/>
    </xf>
    <xf numFmtId="0" fontId="0" fillId="33" borderId="39" xfId="0" applyFill="1" applyBorder="1" applyAlignment="1">
      <alignment wrapText="1"/>
    </xf>
    <xf numFmtId="9" fontId="34" fillId="3" borderId="3" xfId="0" applyNumberFormat="1" applyFont="1" applyFill="1" applyBorder="1" applyAlignment="1">
      <alignment vertical="center" wrapText="1"/>
    </xf>
    <xf numFmtId="1" fontId="32" fillId="4" borderId="3" xfId="0" applyNumberFormat="1" applyFont="1" applyFill="1" applyBorder="1" applyAlignment="1">
      <alignment vertical="center"/>
    </xf>
    <xf numFmtId="0" fontId="7" fillId="27" borderId="3" xfId="0" applyFont="1" applyFill="1" applyBorder="1"/>
    <xf numFmtId="9" fontId="20" fillId="0" borderId="2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12" fillId="20" borderId="3" xfId="0" applyFont="1" applyFill="1" applyBorder="1" applyAlignment="1">
      <alignment horizontal="left" vertical="center" wrapText="1"/>
    </xf>
    <xf numFmtId="0" fontId="12" fillId="20" borderId="3" xfId="0" applyFont="1" applyFill="1" applyBorder="1" applyAlignment="1">
      <alignment vertical="center" wrapText="1"/>
    </xf>
    <xf numFmtId="0" fontId="12" fillId="20" borderId="54" xfId="0" applyFont="1" applyFill="1" applyBorder="1" applyAlignment="1">
      <alignment horizontal="left" vertical="center" wrapText="1"/>
    </xf>
    <xf numFmtId="1" fontId="18" fillId="0" borderId="55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1" fontId="20" fillId="0" borderId="55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17" fontId="0" fillId="3" borderId="10" xfId="0" applyNumberFormat="1" applyFill="1" applyBorder="1" applyAlignment="1">
      <alignment horizontal="left" vertical="center" wrapText="1"/>
    </xf>
    <xf numFmtId="0" fontId="7" fillId="3" borderId="19" xfId="1" applyFont="1" applyFill="1" applyBorder="1" applyAlignment="1" applyProtection="1">
      <alignment horizontal="left" vertical="center" wrapText="1"/>
    </xf>
    <xf numFmtId="17" fontId="7" fillId="3" borderId="19" xfId="1" applyNumberFormat="1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7" fontId="7" fillId="3" borderId="14" xfId="0" applyNumberFormat="1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17" fontId="0" fillId="3" borderId="4" xfId="0" applyNumberForma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left" indent="3"/>
    </xf>
    <xf numFmtId="0" fontId="7" fillId="0" borderId="0" xfId="0" applyFont="1" applyBorder="1"/>
    <xf numFmtId="0" fontId="24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4" borderId="10" xfId="0" applyFont="1" applyFill="1" applyBorder="1" applyAlignment="1">
      <alignment vertical="top" wrapText="1"/>
    </xf>
    <xf numFmtId="0" fontId="7" fillId="0" borderId="19" xfId="0" applyFont="1" applyBorder="1" applyAlignment="1">
      <alignment wrapText="1"/>
    </xf>
    <xf numFmtId="0" fontId="7" fillId="0" borderId="14" xfId="0" applyFont="1" applyBorder="1" applyAlignment="1">
      <alignment wrapText="1"/>
    </xf>
    <xf numFmtId="3" fontId="7" fillId="4" borderId="10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7" fillId="26" borderId="10" xfId="0" applyNumberFormat="1" applyFont="1" applyFill="1" applyBorder="1" applyAlignment="1">
      <alignment vertical="top" wrapText="1"/>
    </xf>
    <xf numFmtId="0" fontId="17" fillId="27" borderId="10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14" fillId="30" borderId="10" xfId="0" applyFont="1" applyFill="1" applyBorder="1" applyAlignment="1">
      <alignment vertical="top"/>
    </xf>
    <xf numFmtId="0" fontId="14" fillId="30" borderId="19" xfId="0" applyFont="1" applyFill="1" applyBorder="1" applyAlignment="1">
      <alignment vertical="top"/>
    </xf>
    <xf numFmtId="0" fontId="14" fillId="30" borderId="14" xfId="0" applyFont="1" applyFill="1" applyBorder="1" applyAlignment="1">
      <alignment vertical="top"/>
    </xf>
    <xf numFmtId="0" fontId="4" fillId="30" borderId="10" xfId="1" applyFont="1" applyFill="1" applyBorder="1" applyAlignment="1" applyProtection="1">
      <alignment vertical="top" wrapText="1"/>
    </xf>
    <xf numFmtId="0" fontId="4" fillId="30" borderId="19" xfId="1" applyFont="1" applyFill="1" applyBorder="1" applyAlignment="1" applyProtection="1">
      <alignment vertical="top" wrapText="1"/>
    </xf>
    <xf numFmtId="0" fontId="4" fillId="30" borderId="14" xfId="1" applyFont="1" applyFill="1" applyBorder="1" applyAlignment="1" applyProtection="1">
      <alignment vertical="top" wrapText="1"/>
    </xf>
    <xf numFmtId="0" fontId="4" fillId="4" borderId="10" xfId="1" applyFont="1" applyFill="1" applyBorder="1" applyAlignment="1" applyProtection="1">
      <alignment vertical="top" wrapText="1"/>
    </xf>
    <xf numFmtId="0" fontId="4" fillId="0" borderId="19" xfId="1" applyFont="1" applyBorder="1" applyAlignment="1" applyProtection="1">
      <alignment vertical="top" wrapText="1"/>
    </xf>
    <xf numFmtId="0" fontId="4" fillId="0" borderId="14" xfId="1" applyFont="1" applyBorder="1" applyAlignment="1" applyProtection="1">
      <alignment vertical="top" wrapText="1"/>
    </xf>
    <xf numFmtId="0" fontId="14" fillId="27" borderId="10" xfId="0" applyFont="1" applyFill="1" applyBorder="1" applyAlignment="1">
      <alignment vertical="top"/>
    </xf>
    <xf numFmtId="0" fontId="14" fillId="27" borderId="19" xfId="0" applyFont="1" applyFill="1" applyBorder="1" applyAlignment="1">
      <alignment vertical="top"/>
    </xf>
    <xf numFmtId="0" fontId="14" fillId="27" borderId="14" xfId="0" applyFont="1" applyFill="1" applyBorder="1" applyAlignment="1">
      <alignment vertical="top"/>
    </xf>
    <xf numFmtId="0" fontId="14" fillId="4" borderId="10" xfId="0" applyFont="1" applyFill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4" borderId="19" xfId="0" applyFont="1" applyFill="1" applyBorder="1" applyAlignment="1">
      <alignment vertical="top" wrapText="1"/>
    </xf>
    <xf numFmtId="0" fontId="4" fillId="4" borderId="19" xfId="1" applyFont="1" applyFill="1" applyBorder="1" applyAlignment="1" applyProtection="1">
      <alignment vertical="top" wrapText="1"/>
    </xf>
    <xf numFmtId="0" fontId="4" fillId="4" borderId="14" xfId="1" applyFont="1" applyFill="1" applyBorder="1" applyAlignment="1" applyProtection="1">
      <alignment vertical="top" wrapText="1"/>
    </xf>
    <xf numFmtId="9" fontId="7" fillId="4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6" fillId="30" borderId="10" xfId="0" applyFont="1" applyFill="1" applyBorder="1" applyAlignment="1">
      <alignment vertical="top" wrapText="1"/>
    </xf>
    <xf numFmtId="0" fontId="16" fillId="30" borderId="19" xfId="0" applyFont="1" applyFill="1" applyBorder="1" applyAlignment="1">
      <alignment vertical="top" wrapText="1"/>
    </xf>
    <xf numFmtId="0" fontId="16" fillId="30" borderId="14" xfId="0" applyFont="1" applyFill="1" applyBorder="1" applyAlignment="1">
      <alignment vertical="top" wrapText="1"/>
    </xf>
    <xf numFmtId="0" fontId="4" fillId="27" borderId="10" xfId="1" applyFont="1" applyFill="1" applyBorder="1" applyAlignment="1" applyProtection="1">
      <alignment vertical="top" wrapText="1"/>
    </xf>
    <xf numFmtId="0" fontId="4" fillId="27" borderId="19" xfId="1" applyFont="1" applyFill="1" applyBorder="1" applyAlignment="1" applyProtection="1">
      <alignment vertical="top" wrapText="1"/>
    </xf>
    <xf numFmtId="0" fontId="4" fillId="27" borderId="14" xfId="1" applyFont="1" applyFill="1" applyBorder="1" applyAlignment="1" applyProtection="1">
      <alignment vertical="top" wrapText="1"/>
    </xf>
    <xf numFmtId="0" fontId="16" fillId="27" borderId="10" xfId="0" applyFont="1" applyFill="1" applyBorder="1" applyAlignment="1">
      <alignment vertical="top" wrapText="1"/>
    </xf>
    <xf numFmtId="0" fontId="16" fillId="27" borderId="19" xfId="0" applyFont="1" applyFill="1" applyBorder="1" applyAlignment="1">
      <alignment vertical="top" wrapText="1"/>
    </xf>
    <xf numFmtId="0" fontId="16" fillId="27" borderId="14" xfId="0" applyFont="1" applyFill="1" applyBorder="1" applyAlignment="1">
      <alignment vertical="top" wrapText="1"/>
    </xf>
    <xf numFmtId="0" fontId="3" fillId="33" borderId="8" xfId="1" applyFont="1" applyFill="1" applyBorder="1" applyAlignment="1" applyProtection="1">
      <alignment vertical="center"/>
    </xf>
    <xf numFmtId="0" fontId="3" fillId="33" borderId="39" xfId="1" applyFont="1" applyFill="1" applyBorder="1" applyAlignment="1" applyProtection="1">
      <alignment vertical="center"/>
    </xf>
    <xf numFmtId="0" fontId="3" fillId="33" borderId="18" xfId="1" applyFont="1" applyFill="1" applyBorder="1" applyAlignment="1" applyProtection="1">
      <alignment vertical="center"/>
    </xf>
    <xf numFmtId="0" fontId="14" fillId="26" borderId="10" xfId="0" applyFont="1" applyFill="1" applyBorder="1" applyAlignment="1">
      <alignment vertical="top" wrapText="1"/>
    </xf>
    <xf numFmtId="0" fontId="14" fillId="26" borderId="19" xfId="0" applyFont="1" applyFill="1" applyBorder="1" applyAlignment="1">
      <alignment vertical="top" wrapText="1"/>
    </xf>
    <xf numFmtId="0" fontId="14" fillId="26" borderId="14" xfId="0" applyFont="1" applyFill="1" applyBorder="1" applyAlignment="1">
      <alignment vertical="top" wrapText="1"/>
    </xf>
    <xf numFmtId="0" fontId="16" fillId="4" borderId="10" xfId="0" applyFont="1" applyFill="1" applyBorder="1" applyAlignment="1">
      <alignment vertical="top" wrapText="1"/>
    </xf>
    <xf numFmtId="0" fontId="16" fillId="4" borderId="19" xfId="0" applyFont="1" applyFill="1" applyBorder="1" applyAlignment="1">
      <alignment vertical="top" wrapText="1"/>
    </xf>
    <xf numFmtId="0" fontId="16" fillId="4" borderId="14" xfId="0" applyFont="1" applyFill="1" applyBorder="1" applyAlignment="1">
      <alignment vertical="top" wrapText="1"/>
    </xf>
    <xf numFmtId="9" fontId="7" fillId="4" borderId="19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26" borderId="10" xfId="1" applyFont="1" applyFill="1" applyBorder="1" applyAlignment="1" applyProtection="1">
      <alignment vertical="top" wrapText="1"/>
    </xf>
    <xf numFmtId="0" fontId="4" fillId="26" borderId="19" xfId="1" applyFont="1" applyFill="1" applyBorder="1" applyAlignment="1" applyProtection="1">
      <alignment vertical="top" wrapText="1"/>
    </xf>
    <xf numFmtId="0" fontId="4" fillId="26" borderId="14" xfId="1" applyFont="1" applyFill="1" applyBorder="1" applyAlignment="1" applyProtection="1">
      <alignment vertical="top" wrapText="1"/>
    </xf>
    <xf numFmtId="0" fontId="16" fillId="26" borderId="10" xfId="0" applyFont="1" applyFill="1" applyBorder="1" applyAlignment="1">
      <alignment vertical="top" wrapText="1"/>
    </xf>
    <xf numFmtId="0" fontId="16" fillId="26" borderId="19" xfId="0" applyFont="1" applyFill="1" applyBorder="1" applyAlignment="1">
      <alignment vertical="top" wrapText="1"/>
    </xf>
    <xf numFmtId="0" fontId="16" fillId="26" borderId="14" xfId="0" applyFont="1" applyFill="1" applyBorder="1" applyAlignment="1">
      <alignment vertical="top" wrapText="1"/>
    </xf>
    <xf numFmtId="0" fontId="3" fillId="33" borderId="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14" fillId="30" borderId="10" xfId="0" applyFont="1" applyFill="1" applyBorder="1" applyAlignment="1">
      <alignment vertical="top" wrapText="1"/>
    </xf>
    <xf numFmtId="0" fontId="14" fillId="30" borderId="19" xfId="0" applyFont="1" applyFill="1" applyBorder="1" applyAlignment="1">
      <alignment vertical="top" wrapText="1"/>
    </xf>
    <xf numFmtId="0" fontId="14" fillId="30" borderId="14" xfId="0" applyFont="1" applyFill="1" applyBorder="1" applyAlignment="1">
      <alignment vertical="top" wrapText="1"/>
    </xf>
    <xf numFmtId="0" fontId="0" fillId="28" borderId="10" xfId="0" applyFill="1" applyBorder="1" applyAlignment="1">
      <alignment vertical="top"/>
    </xf>
    <xf numFmtId="0" fontId="0" fillId="0" borderId="19" xfId="0" applyBorder="1" applyAlignment="1"/>
    <xf numFmtId="0" fontId="0" fillId="0" borderId="14" xfId="0" applyBorder="1" applyAlignment="1"/>
    <xf numFmtId="0" fontId="7" fillId="28" borderId="10" xfId="1" applyFont="1" applyFill="1" applyBorder="1" applyAlignment="1" applyProtection="1">
      <alignment vertical="top"/>
    </xf>
    <xf numFmtId="0" fontId="7" fillId="0" borderId="19" xfId="0" applyFont="1" applyBorder="1" applyAlignment="1"/>
    <xf numFmtId="0" fontId="7" fillId="0" borderId="14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/>
    <xf numFmtId="0" fontId="14" fillId="4" borderId="14" xfId="0" applyFont="1" applyFill="1" applyBorder="1" applyAlignment="1">
      <alignment vertical="top" wrapText="1"/>
    </xf>
    <xf numFmtId="0" fontId="20" fillId="0" borderId="40" xfId="0" applyFont="1" applyBorder="1" applyAlignment="1">
      <alignment horizontal="justify" vertical="center"/>
    </xf>
    <xf numFmtId="0" fontId="0" fillId="0" borderId="40" xfId="0" applyBorder="1" applyAlignment="1">
      <alignment vertical="center"/>
    </xf>
    <xf numFmtId="9" fontId="7" fillId="4" borderId="10" xfId="0" applyNumberFormat="1" applyFont="1" applyFill="1" applyBorder="1" applyAlignment="1">
      <alignment vertical="top" wrapText="1"/>
    </xf>
    <xf numFmtId="0" fontId="7" fillId="30" borderId="10" xfId="0" applyFont="1" applyFill="1" applyBorder="1" applyAlignment="1">
      <alignment vertical="top"/>
    </xf>
    <xf numFmtId="0" fontId="7" fillId="28" borderId="10" xfId="0" applyFont="1" applyFill="1" applyBorder="1" applyAlignment="1">
      <alignment vertical="top"/>
    </xf>
    <xf numFmtId="0" fontId="7" fillId="29" borderId="10" xfId="0" applyFont="1" applyFill="1" applyBorder="1" applyAlignment="1">
      <alignment vertical="top"/>
    </xf>
    <xf numFmtId="0" fontId="7" fillId="27" borderId="10" xfId="0" applyFont="1" applyFill="1" applyBorder="1" applyAlignment="1">
      <alignment vertical="top"/>
    </xf>
    <xf numFmtId="0" fontId="3" fillId="33" borderId="40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" borderId="10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" borderId="10" xfId="0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17" fontId="0" fillId="3" borderId="10" xfId="0" applyNumberForma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top" wrapText="1"/>
    </xf>
    <xf numFmtId="0" fontId="7" fillId="3" borderId="44" xfId="0" applyFont="1" applyFill="1" applyBorder="1" applyAlignment="1">
      <alignment horizontal="left" vertical="top" wrapText="1"/>
    </xf>
    <xf numFmtId="17" fontId="7" fillId="3" borderId="35" xfId="1" applyNumberFormat="1" applyFont="1" applyFill="1" applyBorder="1" applyAlignment="1" applyProtection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" fontId="0" fillId="3" borderId="35" xfId="0" applyNumberFormat="1" applyFill="1" applyBorder="1" applyAlignment="1">
      <alignment horizontal="left" vertical="top" wrapText="1"/>
    </xf>
    <xf numFmtId="0" fontId="7" fillId="3" borderId="35" xfId="0" applyFont="1" applyFill="1" applyBorder="1" applyAlignment="1">
      <alignment horizontal="left" vertical="top" wrapText="1"/>
    </xf>
    <xf numFmtId="0" fontId="7" fillId="3" borderId="45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" borderId="12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3" borderId="10" xfId="1" applyFont="1" applyFill="1" applyBorder="1" applyAlignment="1" applyProtection="1">
      <alignment horizontal="left" vertical="top" wrapText="1"/>
    </xf>
    <xf numFmtId="0" fontId="7" fillId="3" borderId="19" xfId="1" applyFont="1" applyFill="1" applyBorder="1" applyAlignment="1" applyProtection="1">
      <alignment horizontal="left" vertical="top" wrapText="1"/>
    </xf>
    <xf numFmtId="0" fontId="7" fillId="3" borderId="14" xfId="1" applyFont="1" applyFill="1" applyBorder="1" applyAlignment="1" applyProtection="1">
      <alignment horizontal="left" vertical="top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7" fontId="7" fillId="3" borderId="10" xfId="1" applyNumberFormat="1" applyFont="1" applyFill="1" applyBorder="1" applyAlignment="1" applyProtection="1">
      <alignment horizontal="left" vertical="top" wrapText="1"/>
    </xf>
    <xf numFmtId="0" fontId="0" fillId="3" borderId="29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34" borderId="41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0" fontId="0" fillId="34" borderId="39" xfId="0" applyFill="1" applyBorder="1" applyAlignment="1"/>
    <xf numFmtId="0" fontId="0" fillId="34" borderId="47" xfId="0" applyFill="1" applyBorder="1" applyAlignment="1"/>
    <xf numFmtId="0" fontId="4" fillId="34" borderId="41" xfId="1" applyFont="1" applyFill="1" applyBorder="1" applyAlignment="1" applyProtection="1">
      <alignment vertical="center"/>
    </xf>
    <xf numFmtId="0" fontId="0" fillId="34" borderId="39" xfId="0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3" fillId="31" borderId="9" xfId="0" applyFont="1" applyFill="1" applyBorder="1" applyAlignment="1">
      <alignment vertical="top" wrapText="1"/>
    </xf>
    <xf numFmtId="0" fontId="3" fillId="31" borderId="28" xfId="0" applyFont="1" applyFill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1" borderId="13" xfId="0" applyFont="1" applyFill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9" fillId="33" borderId="41" xfId="0" applyFont="1" applyFill="1" applyBorder="1" applyAlignment="1">
      <alignment vertical="center" wrapText="1"/>
    </xf>
    <xf numFmtId="0" fontId="7" fillId="0" borderId="18" xfId="0" applyFont="1" applyBorder="1"/>
    <xf numFmtId="0" fontId="32" fillId="33" borderId="48" xfId="0" applyFont="1" applyFill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31" borderId="9" xfId="0" applyFont="1" applyFill="1" applyBorder="1" applyAlignment="1">
      <alignment horizontal="left" vertical="top" wrapText="1"/>
    </xf>
    <xf numFmtId="0" fontId="3" fillId="31" borderId="28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0" fillId="31" borderId="28" xfId="0" applyFill="1" applyBorder="1" applyAlignment="1">
      <alignment vertical="top" wrapText="1"/>
    </xf>
    <xf numFmtId="0" fontId="0" fillId="31" borderId="13" xfId="0" applyFill="1" applyBorder="1" applyAlignment="1">
      <alignment vertical="top" wrapText="1"/>
    </xf>
    <xf numFmtId="0" fontId="9" fillId="33" borderId="50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wrapText="1"/>
    </xf>
    <xf numFmtId="0" fontId="32" fillId="0" borderId="48" xfId="0" applyFont="1" applyBorder="1" applyAlignment="1">
      <alignment horizontal="left" vertical="center" wrapText="1"/>
    </xf>
    <xf numFmtId="0" fontId="34" fillId="0" borderId="39" xfId="0" applyFont="1" applyBorder="1" applyAlignment="1">
      <alignment wrapText="1"/>
    </xf>
    <xf numFmtId="0" fontId="2" fillId="0" borderId="17" xfId="0" applyFont="1" applyBorder="1" applyAlignment="1">
      <alignment vertical="center"/>
    </xf>
    <xf numFmtId="0" fontId="0" fillId="0" borderId="17" xfId="0" applyBorder="1" applyAlignment="1"/>
    <xf numFmtId="0" fontId="3" fillId="31" borderId="49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41" xfId="0" applyFont="1" applyFill="1" applyBorder="1" applyAlignment="1">
      <alignment vertical="center" wrapText="1"/>
    </xf>
    <xf numFmtId="0" fontId="0" fillId="0" borderId="18" xfId="0" applyFill="1" applyBorder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33" borderId="41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wrapText="1"/>
    </xf>
    <xf numFmtId="0" fontId="11" fillId="33" borderId="41" xfId="0" applyFont="1" applyFill="1" applyBorder="1" applyAlignment="1">
      <alignment vertical="center" wrapText="1"/>
    </xf>
    <xf numFmtId="0" fontId="0" fillId="33" borderId="18" xfId="0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quotePrefix="1" applyFont="1" applyAlignment="1">
      <alignment vertic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681"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fgColor auto="1"/>
          <bgColor rgb="FF00FF0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00FF0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Results'!$C$5,'Overall Annual Results'!$F$5,'Overall Annual Results'!$I$5)</c:f>
              <c:numCache>
                <c:formatCode>#,##0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Results'!$E$5,'Overall Annual Results'!$H$5,'Overall Annual Results'!$K$5)</c:f>
              <c:numCache>
                <c:formatCode>#,##0</c:formatCode>
                <c:ptCount val="3"/>
                <c:pt idx="0">
                  <c:v>7.6666666666666714</c:v>
                </c:pt>
                <c:pt idx="1">
                  <c:v>8</c:v>
                </c:pt>
                <c:pt idx="2">
                  <c:v>8.3333333333333357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953728"/>
        <c:axId val="84967808"/>
        <c:axId val="0"/>
      </c:bar3DChart>
      <c:catAx>
        <c:axId val="8495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84967808"/>
        <c:crosses val="autoZero"/>
        <c:auto val="1"/>
        <c:lblAlgn val="ctr"/>
        <c:lblOffset val="100"/>
        <c:noMultiLvlLbl val="0"/>
      </c:catAx>
      <c:valAx>
        <c:axId val="84967808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84953728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results'!$D$59,'Community Perspective results'!$G$59,'Community Perspective results'!$L$59,'Community Perspective results'!$Q$59)</c:f>
              <c:numCache>
                <c:formatCode>General</c:formatCode>
                <c:ptCount val="4"/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results'!$E$59,'Community Perspective results'!$I$59,'Community Perspective results'!$N$59,'Community Perspective results'!$S$59)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065856"/>
        <c:axId val="105080704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results'!$K$59,'Community Perspective results'!$P$59,'Community Perspective results'!$U$59,'Community Perspective results'!$F$59)</c:f>
              <c:numCache>
                <c:formatCode>0%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2240"/>
        <c:axId val="105084032"/>
      </c:lineChart>
      <c:dateAx>
        <c:axId val="105065856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0704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5080704"/>
        <c:scaling>
          <c:orientation val="minMax"/>
        </c:scaling>
        <c:delete val="0"/>
        <c:axPos val="l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5856"/>
        <c:crossesAt val="106"/>
        <c:crossBetween val="between"/>
      </c:valAx>
      <c:dateAx>
        <c:axId val="1050822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5084032"/>
        <c:crosses val="autoZero"/>
        <c:auto val="0"/>
        <c:lblOffset val="100"/>
        <c:baseTimeUnit val="days"/>
      </c:dateAx>
      <c:valAx>
        <c:axId val="10508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508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7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results'!$D$6,'Staff Perspective results'!$G$6,'Staff Perspective results'!$L$6,'Staff Perspective results'!$Q$6)</c:f>
              <c:numCache>
                <c:formatCode>0</c:formatCode>
                <c:ptCount val="4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results'!$E$6,'Staff Perspective results'!$I$6,'Staff Perspective results'!$N$6,'Staff Perspective results'!$S$6)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results'!$F$6,'Staff Perspective results'!$K$6,'Staff Perspective results'!$P$6,'Staff Perspective results'!$U$6)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77696"/>
        <c:axId val="120083584"/>
      </c:barChart>
      <c:catAx>
        <c:axId val="1200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083584"/>
        <c:crosses val="autoZero"/>
        <c:auto val="1"/>
        <c:lblAlgn val="ctr"/>
        <c:lblOffset val="100"/>
        <c:noMultiLvlLbl val="0"/>
      </c:catAx>
      <c:valAx>
        <c:axId val="120083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077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95" r="0.70000000000000095" t="0.75000000000000899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7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results'!$D$7,'Staff Perspective results'!$G$7,'Staff Perspective results'!$L$7,'Staff Perspective results'!$Q$7)</c:f>
              <c:numCache>
                <c:formatCode>0</c:formatCode>
                <c:ptCount val="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results'!$E$7,'Staff Perspective results'!$I$7,'Staff Perspective results'!$N$7,'Staff Perspective results'!$S$7)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results'!$F$7,'Staff Perspective results'!$K$7,'Staff Perspective results'!$P$7,'Staff Perspective results'!$U$7)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13408"/>
        <c:axId val="120119296"/>
      </c:barChart>
      <c:catAx>
        <c:axId val="1201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119296"/>
        <c:crosses val="autoZero"/>
        <c:auto val="1"/>
        <c:lblAlgn val="ctr"/>
        <c:lblOffset val="100"/>
        <c:noMultiLvlLbl val="0"/>
      </c:catAx>
      <c:valAx>
        <c:axId val="120119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113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95" r="0.70000000000000095" t="0.75000000000000899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8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results'!$D$8,'Staff Perspective results'!$G$8,'Staff Perspective results'!$L$8,'Staff Perspective results'!$Q$8)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results'!$E$8,'Staff Perspective results'!$I$8,'Staff Perspective results'!$N$8,'Staff Perspective results'!$S$8)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results'!$F$8,'Staff Perspective results'!$K$8,'Staff Perspective results'!$P$8,'Staff Perspective results'!$U$8)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09440"/>
        <c:axId val="119310976"/>
      </c:barChart>
      <c:catAx>
        <c:axId val="1193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10976"/>
        <c:crosses val="autoZero"/>
        <c:auto val="1"/>
        <c:lblAlgn val="ctr"/>
        <c:lblOffset val="100"/>
        <c:noMultiLvlLbl val="0"/>
      </c:catAx>
      <c:valAx>
        <c:axId val="119310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09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95" r="0.70000000000000095" t="0.75000000000000899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8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results'!$D$9,'Staff Perspective results'!$G$9,'Staff Perspective results'!$L$9,'Staff Perspective results'!$Q$9)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results'!$E$9,'Staff Perspective results'!$I$9,'Staff Perspective results'!$N$9,'Staff Perspective results'!$S$9)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results'!$F$9,'Staff Perspective results'!$K$9,'Staff Perspective results'!$P$9,'Staff Perspective results'!$U$9)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41056"/>
        <c:axId val="119342592"/>
      </c:barChart>
      <c:catAx>
        <c:axId val="1193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42592"/>
        <c:crosses val="autoZero"/>
        <c:auto val="1"/>
        <c:lblAlgn val="ctr"/>
        <c:lblOffset val="100"/>
        <c:noMultiLvlLbl val="0"/>
      </c:catAx>
      <c:valAx>
        <c:axId val="1193425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41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95" r="0.70000000000000095" t="0.75000000000000899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9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results'!$D$10,'Staff Perspective results'!$G$10,'Staff Perspective results'!$L$10,'Staff Perspective results'!$Q$10)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results'!$E$10,'Staff Perspective results'!$I$10,'Staff Perspective results'!$N$10,'Staff Perspective results'!$S$10)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results'!$F$10,'Staff Perspective results'!$K$10,'Staff Perspective results'!$P$10,'Staff Perspective results'!$U$10)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64224"/>
        <c:axId val="119366016"/>
      </c:barChart>
      <c:catAx>
        <c:axId val="119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66016"/>
        <c:crosses val="autoZero"/>
        <c:auto val="1"/>
        <c:lblAlgn val="ctr"/>
        <c:lblOffset val="100"/>
        <c:noMultiLvlLbl val="0"/>
      </c:catAx>
      <c:valAx>
        <c:axId val="119366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64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95" r="0.70000000000000095" t="0.75000000000000899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9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results'!$D$4,'Environment Perspective results'!$G$4,'Environment Perspective results'!$L$4,'Environment Perspective results'!$Q$4)</c:f>
              <c:numCache>
                <c:formatCode>#,##0</c:formatCode>
                <c:ptCount val="4"/>
                <c:pt idx="0">
                  <c:v>150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results'!$E$4,'Environment Perspective results'!$I$4,'Environment Perspective results'!$N$4,'Environment Perspective results'!$S$4)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results'!$F$4,'Environment Perspective results'!$K$4,'Environment Perspective results'!$P$4,'Environment Perspective results'!$U$4)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99936"/>
        <c:axId val="119401472"/>
      </c:barChart>
      <c:catAx>
        <c:axId val="1193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01472"/>
        <c:crosses val="autoZero"/>
        <c:auto val="1"/>
        <c:lblAlgn val="ctr"/>
        <c:lblOffset val="100"/>
        <c:noMultiLvlLbl val="0"/>
      </c:catAx>
      <c:valAx>
        <c:axId val="11940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399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99" l="0.70000000000000095" r="0.70000000000000095" t="0.75000000000000999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90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results'!$D$5,'Environment Perspective results'!$G$5,'Environment Perspective results'!$L$5,'Environment Perspective results'!$Q$5)</c:f>
              <c:numCache>
                <c:formatCode>#,##0</c:formatCode>
                <c:ptCount val="4"/>
                <c:pt idx="0">
                  <c:v>200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results'!$E$5,'Environment Perspective results'!$I$5,'Environment Perspective results'!$N$5,'Environment Perspective results'!$S$5)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results'!$F$5,'Environment Perspective results'!$K$5,'Environment Perspective results'!$P$5,'Environment Perspective results'!$U$5)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5648"/>
        <c:axId val="119437184"/>
      </c:barChart>
      <c:catAx>
        <c:axId val="1194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37184"/>
        <c:crosses val="autoZero"/>
        <c:auto val="1"/>
        <c:lblAlgn val="ctr"/>
        <c:lblOffset val="100"/>
        <c:noMultiLvlLbl val="0"/>
      </c:catAx>
      <c:valAx>
        <c:axId val="119437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35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99" l="0.70000000000000095" r="0.70000000000000095" t="0.75000000000000999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90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results'!$D$6,'Environment Perspective results'!$G$6,'Environment Perspective results'!$L$6,'Environment Perspective results'!$Q$6)</c:f>
              <c:numCache>
                <c:formatCode>#,##0</c:formatCode>
                <c:ptCount val="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results'!$E$6,'Environment Perspective results'!$I$6,'Environment Perspective results'!$N$6,'Environment Perspective results'!$S$6)</c:f>
              <c:numCache>
                <c:formatCode>#,##0</c:formatCode>
                <c:ptCount val="4"/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results'!$F$6,'Environment Perspective results'!$K$6,'Environment Perspective results'!$P$6,'Environment Perspective results'!$U$6)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67008"/>
        <c:axId val="119468800"/>
      </c:barChart>
      <c:catAx>
        <c:axId val="1194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68800"/>
        <c:crosses val="autoZero"/>
        <c:auto val="1"/>
        <c:lblAlgn val="ctr"/>
        <c:lblOffset val="100"/>
        <c:noMultiLvlLbl val="0"/>
      </c:catAx>
      <c:valAx>
        <c:axId val="11946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67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99" l="0.70000000000000095" r="0.70000000000000095" t="0.75000000000000999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91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results'!$D$7,'Environment Perspective results'!$G$7,'Environment Perspective results'!$L$7,'Environment Perspective results'!$Q$7)</c:f>
              <c:numCache>
                <c:formatCode>#,##0</c:formatCode>
                <c:ptCount val="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results'!$E$7,'Environment Perspective results'!$I$7,'Environment Perspective results'!$N$7,'Environment Perspective results'!$S$7)</c:f>
              <c:numCache>
                <c:formatCode>#,##0</c:formatCode>
                <c:ptCount val="4"/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results'!$F$7,'Environment Perspective results'!$K$7,'Environment Perspective results'!$P$7,'Environment Perspective results'!$U$7)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51296"/>
        <c:axId val="120552832"/>
      </c:barChart>
      <c:catAx>
        <c:axId val="1205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552832"/>
        <c:crosses val="autoZero"/>
        <c:auto val="1"/>
        <c:lblAlgn val="ctr"/>
        <c:lblOffset val="100"/>
        <c:noMultiLvlLbl val="0"/>
      </c:catAx>
      <c:valAx>
        <c:axId val="120552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551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99" l="0.70000000000000095" r="0.70000000000000095" t="0.75000000000000999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91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results'!$D$8,'Environment Perspective results'!$G$8,'Environment Perspective results'!$L$8,'Environment Perspective results'!$Q$8)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results'!$E$8,'Environment Perspective results'!$I$8,'Environment Perspective results'!$N$8,'Environment Perspective results'!$S$8)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('Environment Perspective results'!$F$8,'Environment Perspective results'!$K$8,'Environment Perspective results'!$P$8,'Environment Perspective results'!$U$8)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87008"/>
        <c:axId val="120588544"/>
      </c:barChart>
      <c:catAx>
        <c:axId val="1205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588544"/>
        <c:crosses val="autoZero"/>
        <c:auto val="1"/>
        <c:lblAlgn val="ctr"/>
        <c:lblOffset val="100"/>
        <c:noMultiLvlLbl val="0"/>
      </c:catAx>
      <c:valAx>
        <c:axId val="120588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587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099" l="0.70000000000000095" r="0.70000000000000095" t="0.75000000000001099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results'!$D$60,'Community Perspective results'!$G$60,'Community Perspective results'!$L$60,'Community Perspective results'!$Q$60)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results'!$E$60,'Community Perspective results'!$I$60,'Community Perspective results'!$N$60,'Community Perspective results'!$S$60)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869120"/>
        <c:axId val="84871040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results'!$F$60,'Community Perspective results'!$K$60,'Community Perspective results'!$P$60,'Community Perspective results'!$U$60)</c:f>
              <c:numCache>
                <c:formatCode>0%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2192"/>
        <c:axId val="84886272"/>
      </c:lineChart>
      <c:dateAx>
        <c:axId val="84869120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71040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84871040"/>
        <c:scaling>
          <c:orientation val="minMax"/>
        </c:scaling>
        <c:delete val="0"/>
        <c:axPos val="l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69120"/>
        <c:crossesAt val="106"/>
        <c:crossBetween val="between"/>
      </c:valAx>
      <c:dateAx>
        <c:axId val="848721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84886272"/>
        <c:crosses val="autoZero"/>
        <c:auto val="0"/>
        <c:lblOffset val="100"/>
        <c:baseTimeUnit val="days"/>
      </c:dateAx>
      <c:valAx>
        <c:axId val="84886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84872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896384"/>
        <c:axId val="84911232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2768"/>
        <c:axId val="84922752"/>
      </c:lineChart>
      <c:dateAx>
        <c:axId val="84896384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11232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849112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96384"/>
        <c:crossesAt val="106"/>
        <c:crossBetween val="between"/>
      </c:valAx>
      <c:dateAx>
        <c:axId val="849127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84922752"/>
        <c:crosses val="autoZero"/>
        <c:auto val="0"/>
        <c:lblOffset val="100"/>
        <c:baseTimeUnit val="days"/>
      </c:dateAx>
      <c:valAx>
        <c:axId val="84922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491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results'!$D$61,'Community Perspective results'!$G$61,'Community Perspective results'!$L$61,'Community Perspective results'!$Q$61)</c:f>
              <c:numCache>
                <c:formatCode>0</c:formatCode>
                <c:ptCount val="4"/>
                <c:pt idx="0">
                  <c:v>4000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results'!$E$61,'Community Perspective results'!$I$61,'Community Perspective results'!$N$61,'Community Perspective results'!$S$61)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457152"/>
        <c:axId val="107217664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results'!$F$61,'Community Perspective results'!$K$61,'Community Perspective results'!$P$61,'Community Perspective results'!$U$61)</c:f>
              <c:numCache>
                <c:formatCode>0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19200"/>
        <c:axId val="107225088"/>
      </c:lineChart>
      <c:dateAx>
        <c:axId val="85457152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17664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721766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57152"/>
        <c:crossesAt val="106"/>
        <c:crossBetween val="between"/>
      </c:valAx>
      <c:dateAx>
        <c:axId val="1072192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7225088"/>
        <c:crosses val="autoZero"/>
        <c:auto val="0"/>
        <c:lblOffset val="100"/>
        <c:baseTimeUnit val="days"/>
      </c:dateAx>
      <c:valAx>
        <c:axId val="10722508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0721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results'!$D$62,'Community Perspective results'!$G$62,'Community Perspective results'!$L$62,'Community Perspective results'!$Q$62)</c:f>
              <c:numCache>
                <c:formatCode>0</c:formatCode>
                <c:ptCount val="4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results'!$E$62,'Community Perspective results'!$I$62,'Community Perspective results'!$N$62,'Community Perspective results'!$S$62)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263872"/>
        <c:axId val="107270528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results'!$F$62,'Community Perspective results'!$K$62,'Community Perspective results'!$P$62,'Community Perspective results'!$U$62)</c:f>
              <c:numCache>
                <c:formatCode>0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72064"/>
        <c:axId val="107273600"/>
      </c:lineChart>
      <c:dateAx>
        <c:axId val="107263872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70528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7270528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63872"/>
        <c:crossesAt val="106"/>
        <c:crossBetween val="between"/>
      </c:valAx>
      <c:dateAx>
        <c:axId val="1072720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7273600"/>
        <c:crosses val="autoZero"/>
        <c:auto val="0"/>
        <c:lblOffset val="100"/>
        <c:baseTimeUnit val="days"/>
      </c:dateAx>
      <c:valAx>
        <c:axId val="1072736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0727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results'!$D$63,'Community Perspective results'!$G$63,'Community Perspective results'!$L$63,'Community Perspective results'!$Q$63)</c:f>
              <c:numCache>
                <c:formatCode>0.00%</c:formatCode>
                <c:ptCount val="4"/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results'!$E$63,'Community Perspective results'!$I$63,'Community Perspective results'!$N$63,'Community Perspective results'!$S$63)</c:f>
              <c:numCache>
                <c:formatCode>0.00%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304448"/>
        <c:axId val="107323392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results'!$F$63,'Community Perspective results'!$K$63,'Community Perspective results'!$P$63,'Community Perspective results'!$U$63)</c:f>
              <c:numCache>
                <c:formatCode>0.00%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4928"/>
        <c:axId val="107326464"/>
      </c:lineChart>
      <c:dateAx>
        <c:axId val="107304448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3392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732339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04448"/>
        <c:crossesAt val="106"/>
        <c:crossBetween val="between"/>
      </c:valAx>
      <c:dateAx>
        <c:axId val="1073249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7326464"/>
        <c:crosses val="autoZero"/>
        <c:auto val="0"/>
        <c:lblOffset val="100"/>
        <c:baseTimeUnit val="days"/>
      </c:dateAx>
      <c:valAx>
        <c:axId val="10732646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0732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results'!#REF!,'Community Perspective results'!#REF!,'Community Perspective results'!#REF!,'Community Perspective results'!#REF!)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results'!#REF!,'Community Perspective results'!#REF!,'Community Perspective results'!#REF!,'Community Perspective results'!#REF!)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944768"/>
        <c:axId val="104947072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results'!#REF!,'Community Perspective results'!#REF!,'Community Perspective results'!#REF!,'Community Perspective results'!#REF!,'Community Perspective results'!#REF!,'Community Perspective results'!#REF!)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8864"/>
        <c:axId val="104950400"/>
      </c:lineChart>
      <c:dateAx>
        <c:axId val="104944768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47072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4947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44768"/>
        <c:crossesAt val="106"/>
        <c:crossBetween val="between"/>
      </c:valAx>
      <c:dateAx>
        <c:axId val="1049488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4950400"/>
        <c:crosses val="autoZero"/>
        <c:auto val="0"/>
        <c:lblOffset val="100"/>
        <c:baseTimeUnit val="days"/>
      </c:dateAx>
      <c:valAx>
        <c:axId val="10495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4948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results'!$D$64,'Community Perspective results'!$G$64,'Community Perspective results'!$L$64,'Community Perspective results'!$Q$64)</c:f>
              <c:numCache>
                <c:formatCode>0.00%</c:formatCode>
                <c:ptCount val="4"/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results'!$E$64,'Community Perspective results'!$I$64,'Community Perspective results'!$N$64,'Community Perspective results'!$S$64)</c:f>
              <c:numCache>
                <c:formatCode>0.00%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981248"/>
        <c:axId val="104983552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results'!$F$64,'Community Perspective results'!$K$64,'Community Perspective results'!$P$64,'Community Perspective results'!$U$64)</c:f>
              <c:numCache>
                <c:formatCode>0.00%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5824"/>
        <c:axId val="105007360"/>
      </c:lineChart>
      <c:dateAx>
        <c:axId val="104981248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83552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4983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81248"/>
        <c:crossesAt val="106"/>
        <c:crossBetween val="between"/>
      </c:valAx>
      <c:dateAx>
        <c:axId val="10500582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5007360"/>
        <c:crosses val="autoZero"/>
        <c:auto val="0"/>
        <c:lblOffset val="100"/>
        <c:baseTimeUnit val="days"/>
      </c:dateAx>
      <c:valAx>
        <c:axId val="1050073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05005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results'!$D$65,'Community Perspective results'!$G$65,'Community Perspective results'!$L$65,'Community Perspective results'!$Q$65)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results'!$E$65,'Community Perspective results'!$I$65,'Community Perspective results'!$N$65,'Community Perspective results'!$S$65)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046400"/>
        <c:axId val="105048704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results'!$F$65,'Community Perspective results'!$K$65,'Community Perspective results'!$P$65,'Community Perspective results'!$U$65)</c:f>
              <c:numCache>
                <c:formatCode>0%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4592"/>
        <c:axId val="107616128"/>
      </c:lineChart>
      <c:dateAx>
        <c:axId val="105046400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8704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5048704"/>
        <c:scaling>
          <c:orientation val="minMax"/>
        </c:scaling>
        <c:delete val="0"/>
        <c:axPos val="l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6400"/>
        <c:crossesAt val="106"/>
        <c:crossBetween val="between"/>
      </c:valAx>
      <c:dateAx>
        <c:axId val="1076145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7616128"/>
        <c:crosses val="autoZero"/>
        <c:auto val="0"/>
        <c:lblOffset val="100"/>
        <c:baseTimeUnit val="days"/>
      </c:dateAx>
      <c:valAx>
        <c:axId val="107616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7614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results'!$D$66,'Community Perspective results'!$G$66,'Community Perspective results'!$L$66,'Community Perspective results'!$Q$66)</c:f>
              <c:numCache>
                <c:formatCode>General</c:formatCode>
                <c:ptCount val="4"/>
                <c:pt idx="0">
                  <c:v>50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results'!$E$66,'Community Perspective results'!$I$66,'Community Perspective results'!$N$66,'Community Perspective results'!$S$66)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655168"/>
        <c:axId val="107657472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results'!$F$66,'Community Perspective results'!$K$66,'Community Perspective results'!$P$66,'Community Perspective results'!$U$66)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59264"/>
        <c:axId val="107660800"/>
      </c:lineChart>
      <c:dateAx>
        <c:axId val="107655168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57472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76574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55168"/>
        <c:crossesAt val="106"/>
        <c:crossBetween val="between"/>
      </c:valAx>
      <c:dateAx>
        <c:axId val="1076592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7660800"/>
        <c:crosses val="autoZero"/>
        <c:auto val="0"/>
        <c:lblOffset val="100"/>
        <c:baseTimeUnit val="days"/>
      </c:dateAx>
      <c:valAx>
        <c:axId val="107660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659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Results'!$C$6,'Overall Annual Results'!$F$6,'Overall Annual Results'!$I$6)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Results'!$E$6,'Overall Annual Results'!$H$6,'Overall Annual Results'!$K$6)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017984"/>
        <c:axId val="93019520"/>
        <c:axId val="0"/>
      </c:bar3DChart>
      <c:catAx>
        <c:axId val="9301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3019520"/>
        <c:crosses val="autoZero"/>
        <c:auto val="1"/>
        <c:lblAlgn val="ctr"/>
        <c:lblOffset val="100"/>
        <c:noMultiLvlLbl val="0"/>
      </c:catAx>
      <c:valAx>
        <c:axId val="93019520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3017984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Actual Results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results'!$D$67,'Community Perspective results'!$G$67,'Community Perspective results'!$L$67,'Community Perspective results'!$Q$67)</c:f>
              <c:numCache>
                <c:formatCode>General</c:formatCode>
                <c:ptCount val="4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v>Target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results'!$E$67,'Community Perspective results'!$I$67,'Community Perspective results'!$N$67,'Community Perspective results'!$S$67)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425152"/>
        <c:axId val="107431808"/>
      </c:barChart>
      <c:lineChart>
        <c:grouping val="standard"/>
        <c:varyColors val="0"/>
        <c:ser>
          <c:idx val="2"/>
          <c:order val="2"/>
          <c:tx>
            <c:v>Benchmark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"/>
              <c:pt idx="0">
                <c:v>Years</c:v>
              </c:pt>
            </c:strLit>
          </c:cat>
          <c:val>
            <c:numRef>
              <c:f>('Community Perspective results'!$F$67,'Community Perspective results'!$K$67,'Community Perspective results'!$P$67,'Community Perspective results'!$U$67)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33344"/>
        <c:axId val="107451520"/>
      </c:lineChart>
      <c:dateAx>
        <c:axId val="107425152"/>
        <c:scaling>
          <c:orientation val="minMax"/>
          <c:max val="-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Ending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31808"/>
        <c:crosses val="autoZero"/>
        <c:auto val="0"/>
        <c:lblOffset val="100"/>
        <c:baseTimeUnit val="years"/>
        <c:majorUnit val="3"/>
        <c:majorTimeUnit val="years"/>
        <c:minorUnit val="3"/>
        <c:minorTimeUnit val="years"/>
      </c:dateAx>
      <c:valAx>
        <c:axId val="1074318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25152"/>
        <c:crossesAt val="106"/>
        <c:crossBetween val="between"/>
      </c:valAx>
      <c:dateAx>
        <c:axId val="10743334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107451520"/>
        <c:crosses val="autoZero"/>
        <c:auto val="0"/>
        <c:lblOffset val="100"/>
        <c:baseTimeUnit val="days"/>
      </c:dateAx>
      <c:valAx>
        <c:axId val="107451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43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results'!$D$4,'Community Perspective results'!$G$4,'Community Perspective results'!$L$4,'Community Perspective results'!$Q$4)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results'!$E$4,'Community Perspective results'!$I$4,'Community Perspective results'!$N$4,'Community Perspective results'!$S$4)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results'!$F$4,'Community Perspective results'!$K$4,'Community Perspective results'!$P$4,'Community Perspective results'!$U$4)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69056"/>
        <c:axId val="107474944"/>
      </c:barChart>
      <c:catAx>
        <c:axId val="1074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474944"/>
        <c:crosses val="autoZero"/>
        <c:auto val="1"/>
        <c:lblAlgn val="ctr"/>
        <c:lblOffset val="100"/>
        <c:noMultiLvlLbl val="0"/>
      </c:catAx>
      <c:valAx>
        <c:axId val="107474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469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5" l="0.70000000000000095" r="0.70000000000000095" t="0.75000000000000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95636998254804E-2"/>
          <c:y val="5.5118110236220499E-2"/>
          <c:w val="0.6422338568935489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results'!$D$7,'Community Perspective results'!$G$7,'Community Perspective results'!$L$7,'Community Perspective results'!$Q$7)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results'!$E$7,'Community Perspective results'!$I$7,'Community Perspective results'!$N$7,'Community Perspective results'!$S$7)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results'!$F$7,'Community Perspective results'!$K$7,'Community Perspective results'!$P$7,'Community Perspective results'!$U$7)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8864"/>
        <c:axId val="107510400"/>
      </c:barChart>
      <c:catAx>
        <c:axId val="1075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510400"/>
        <c:crosses val="autoZero"/>
        <c:auto val="1"/>
        <c:lblAlgn val="ctr"/>
        <c:lblOffset val="100"/>
        <c:noMultiLvlLbl val="0"/>
      </c:catAx>
      <c:valAx>
        <c:axId val="107510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508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20418848167603E-2"/>
          <c:y val="5.5118110236220499E-2"/>
          <c:w val="0.68237347294939299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results'!$D$10,'Community Perspective results'!$G$10,'Community Perspective results'!$L$10,'Community Perspective results'!$Q$10)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results'!$E$10,'Community Perspective results'!$I$10,'Community Perspective results'!$N$10,'Community Perspective results'!$S$10)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results'!$F$10,'Community Perspective results'!$K$10,'Community Perspective results'!$P$10,'Community Perspective results'!$U$10)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90464"/>
        <c:axId val="108992000"/>
      </c:barChart>
      <c:catAx>
        <c:axId val="1089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992000"/>
        <c:crosses val="autoZero"/>
        <c:auto val="1"/>
        <c:lblAlgn val="ctr"/>
        <c:lblOffset val="100"/>
        <c:noMultiLvlLbl val="0"/>
      </c:catAx>
      <c:valAx>
        <c:axId val="10899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8990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235602094196E-2"/>
          <c:y val="5.5118110236220499E-2"/>
          <c:w val="0.6422338568935489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results'!$D$13,'Community Perspective results'!$G$13,'Community Perspective results'!$L$13,'Community Perspective results'!$Q$13)</c:f>
              <c:numCache>
                <c:formatCode>#,##0</c:formatCode>
                <c:ptCount val="4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results'!$E$13,'Community Perspective results'!$I$13,'Community Perspective results'!$N$13,'Community Perspective results'!$S$13)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results'!$F$13,'Community Perspective results'!$K$13,'Community Perspective results'!$P$13,'Community Perspective results'!$U$13)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1824"/>
        <c:axId val="109031808"/>
      </c:barChart>
      <c:catAx>
        <c:axId val="1090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031808"/>
        <c:crosses val="autoZero"/>
        <c:auto val="1"/>
        <c:lblAlgn val="ctr"/>
        <c:lblOffset val="100"/>
        <c:noMultiLvlLbl val="0"/>
      </c:catAx>
      <c:valAx>
        <c:axId val="109031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021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results'!$D$16,'Community Perspective results'!$G$16,'Community Perspective results'!$L$16,'Community Perspective results'!$Q$16)</c:f>
              <c:numCache>
                <c:formatCode>#,##0</c:formatCode>
                <c:ptCount val="4"/>
                <c:pt idx="0">
                  <c:v>30000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results'!$E$16,'Community Perspective results'!$I$16,'Community Perspective results'!$N$16)</c:f>
              <c:numCache>
                <c:formatCode>#,##0</c:formatCode>
                <c:ptCount val="3"/>
                <c:pt idx="0">
                  <c:v>40000</c:v>
                </c:pt>
                <c:pt idx="1">
                  <c:v>46000</c:v>
                </c:pt>
                <c:pt idx="2">
                  <c:v>48000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results'!$F$16,'Community Perspective results'!$K$16,'Community Perspective results'!$P$16,'Community Perspective results'!$U$16)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27168"/>
        <c:axId val="109128704"/>
      </c:barChart>
      <c:catAx>
        <c:axId val="10912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128704"/>
        <c:crosses val="autoZero"/>
        <c:auto val="1"/>
        <c:lblAlgn val="ctr"/>
        <c:lblOffset val="100"/>
        <c:noMultiLvlLbl val="0"/>
      </c:catAx>
      <c:valAx>
        <c:axId val="109128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127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results'!$D$19,'Community Perspective results'!$G$19,'Community Perspective results'!$L$19,'Community Perspective results'!$Q$19)</c:f>
              <c:numCache>
                <c:formatCode>#,##0</c:formatCode>
                <c:ptCount val="4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results'!$E$19,'Community Perspective results'!$I$19,'Community Perspective results'!$N$19,'Community Perspective results'!$S$19)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results'!$F$19,'Community Perspective results'!$K$19,'Community Perspective results'!$P$19,'Community Perspective results'!$U$19)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72608"/>
        <c:axId val="109174144"/>
      </c:barChart>
      <c:catAx>
        <c:axId val="1091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174144"/>
        <c:crosses val="autoZero"/>
        <c:auto val="1"/>
        <c:lblAlgn val="ctr"/>
        <c:lblOffset val="100"/>
        <c:noMultiLvlLbl val="0"/>
      </c:catAx>
      <c:valAx>
        <c:axId val="10917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172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results'!$D$22,'Community Perspective results'!$G$22,'Community Perspective results'!$L$22,'Community Perspective results'!$Q$22)</c:f>
              <c:numCache>
                <c:formatCode>#,##0</c:formatCode>
                <c:ptCount val="4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results'!$E$22,'Community Perspective results'!$I$22,'Community Perspective results'!$N$22,'Community Perspective results'!$S$22)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results'!$F$22,'Community Perspective results'!$K$22,'Community Perspective results'!$P$22,'Community Perspective results'!$U$22)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6896"/>
        <c:axId val="107698432"/>
      </c:barChart>
      <c:catAx>
        <c:axId val="1076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698432"/>
        <c:crosses val="autoZero"/>
        <c:auto val="1"/>
        <c:lblAlgn val="ctr"/>
        <c:lblOffset val="100"/>
        <c:noMultiLvlLbl val="0"/>
      </c:catAx>
      <c:valAx>
        <c:axId val="107698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696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results'!$D$25,'Community Perspective results'!$G$25,'Community Perspective results'!$L$25,'Community Perspective results'!$Q$25)</c:f>
              <c:numCache>
                <c:formatCode>0%</c:formatCode>
                <c:ptCount val="4"/>
                <c:pt idx="0">
                  <c:v>0.3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results'!$E$25,'Community Perspective results'!$I$25,'Community Perspective results'!$N$25,'Community Perspective results'!$S$25)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results'!$F$25,'Community Perspective results'!$K$25,'Community Perspective results'!$P$25,'Community Perspective results'!$U$25)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39008"/>
        <c:axId val="107740544"/>
      </c:barChart>
      <c:catAx>
        <c:axId val="1077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740544"/>
        <c:crosses val="autoZero"/>
        <c:auto val="1"/>
        <c:lblAlgn val="ctr"/>
        <c:lblOffset val="100"/>
        <c:noMultiLvlLbl val="0"/>
      </c:catAx>
      <c:valAx>
        <c:axId val="10774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739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results'!$D$28,'Community Perspective results'!$G$28)</c:f>
              <c:numCache>
                <c:formatCode>0%</c:formatCode>
                <c:ptCount val="2"/>
                <c:pt idx="0">
                  <c:v>0.3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results'!$E$28,'Community Perspective results'!$I$28,'Community Perspective results'!$N$28,'Community Perspective results'!$S$28)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results'!$F$28,'Community Perspective results'!$K$28,'Community Perspective results'!$P$28,'Community Perspective results'!$U$28)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70624"/>
        <c:axId val="107772160"/>
      </c:barChart>
      <c:catAx>
        <c:axId val="1077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772160"/>
        <c:crosses val="autoZero"/>
        <c:auto val="1"/>
        <c:lblAlgn val="ctr"/>
        <c:lblOffset val="100"/>
        <c:noMultiLvlLbl val="0"/>
      </c:catAx>
      <c:valAx>
        <c:axId val="107772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770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Results'!$C$7,'Overall Annual Results'!$F$7,'Overall Annual Results'!$I$7)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Results'!$E$7,'Overall Annual Results'!$H$7,'Overall Annual Results'!$K$7)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041792"/>
        <c:axId val="93043328"/>
        <c:axId val="0"/>
      </c:bar3DChart>
      <c:catAx>
        <c:axId val="9304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3043328"/>
        <c:crosses val="autoZero"/>
        <c:auto val="1"/>
        <c:lblAlgn val="ctr"/>
        <c:lblOffset val="100"/>
        <c:noMultiLvlLbl val="0"/>
      </c:catAx>
      <c:valAx>
        <c:axId val="93043328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3041792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6000000000000001E-2"/>
          <c:w val="0.65445026178010501"/>
          <c:h val="0.80400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results'!$D$31,'Community Perspective results'!$G$31,'Community Perspective results'!$L$31,'Community Perspective results'!$Q$31)</c:f>
              <c:numCache>
                <c:formatCode>0%</c:formatCode>
                <c:ptCount val="4"/>
                <c:pt idx="0">
                  <c:v>0.5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results'!$E$31,'Community Perspective results'!$I$31,'Community Perspective results'!$N$31,'Community Perspective results'!$S$31)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results'!$F$31,'Community Perspective results'!$K$31,'Community Perspective results'!$P$31,'Community Perspective results'!$U$31)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89696"/>
        <c:axId val="107795584"/>
      </c:barChart>
      <c:catAx>
        <c:axId val="1077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795584"/>
        <c:crosses val="autoZero"/>
        <c:auto val="1"/>
        <c:lblAlgn val="ctr"/>
        <c:lblOffset val="100"/>
        <c:noMultiLvlLbl val="0"/>
      </c:catAx>
      <c:valAx>
        <c:axId val="10779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789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results'!$D$34,'Community Perspective results'!$G$34,'Community Perspective results'!$L$34,'Community Perspective results'!$Q$34)</c:f>
              <c:numCache>
                <c:formatCode>0%</c:formatCode>
                <c:ptCount val="4"/>
                <c:pt idx="0">
                  <c:v>0.05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results'!$E$34,'Community Perspective results'!$I$34,'Community Perspective results'!$N$34,'Community Perspective results'!$S$34)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results'!$F$34,'Community Perspective results'!$K$34,'Community Perspective results'!$P$34,'Community Perspective results'!$U$34)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33984"/>
        <c:axId val="107835776"/>
      </c:barChart>
      <c:catAx>
        <c:axId val="1078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835776"/>
        <c:crosses val="autoZero"/>
        <c:auto val="1"/>
        <c:lblAlgn val="ctr"/>
        <c:lblOffset val="100"/>
        <c:noMultiLvlLbl val="0"/>
      </c:catAx>
      <c:valAx>
        <c:axId val="107835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833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results'!$D$37,'Community Perspective results'!$G$37,'Community Perspective results'!$L$37,'Community Perspective results'!$Q$37)</c:f>
              <c:numCache>
                <c:formatCode>0%</c:formatCode>
                <c:ptCount val="4"/>
                <c:pt idx="0">
                  <c:v>0.1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results'!$E$37,'Community Perspective results'!$I$37,'Community Perspective results'!$N$37,'Community Perspective results'!$S$37)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results'!$F$37,'Community Perspective results'!$K$37,'Community Perspective results'!$P$37,'Community Perspective results'!$U$37)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54848"/>
        <c:axId val="109456384"/>
      </c:barChart>
      <c:catAx>
        <c:axId val="1094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56384"/>
        <c:crosses val="autoZero"/>
        <c:auto val="1"/>
        <c:lblAlgn val="ctr"/>
        <c:lblOffset val="100"/>
        <c:noMultiLvlLbl val="0"/>
      </c:catAx>
      <c:valAx>
        <c:axId val="109456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54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results'!$D$40,'Community Perspective results'!$G$40,'Community Perspective results'!$L$40,'Community Perspective results'!$Q$40)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results'!$E$40,'Community Perspective results'!$I$40,'Community Perspective results'!$N$40,'Community Perspective results'!$S$40)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results'!$F$40,'Community Perspective results'!$K$40,'Community Perspective results'!$P$40)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78272"/>
        <c:axId val="109479808"/>
      </c:barChart>
      <c:catAx>
        <c:axId val="1094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79808"/>
        <c:crosses val="autoZero"/>
        <c:auto val="1"/>
        <c:lblAlgn val="ctr"/>
        <c:lblOffset val="100"/>
        <c:noMultiLvlLbl val="0"/>
      </c:catAx>
      <c:valAx>
        <c:axId val="10947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78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results'!$D$42,'Community Perspective results'!$G$42,'Community Perspective results'!$L$42,'Community Perspective results'!$Q$42)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results'!$E$42,'Community Perspective results'!$I$42,'Community Perspective results'!$N$42,'Community Perspective results'!$S$42)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results'!$F$42,'Community Perspective results'!$K$42,'Community Perspective results'!$P$42)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01440"/>
        <c:axId val="109507328"/>
      </c:barChart>
      <c:catAx>
        <c:axId val="1095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507328"/>
        <c:crosses val="autoZero"/>
        <c:auto val="1"/>
        <c:lblAlgn val="ctr"/>
        <c:lblOffset val="100"/>
        <c:noMultiLvlLbl val="0"/>
      </c:catAx>
      <c:valAx>
        <c:axId val="109507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501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95636998254804E-2"/>
          <c:y val="5.5118110236220499E-2"/>
          <c:w val="0.6422338568935489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results'!$D$9,'Community Perspective results'!$G$9,'Community Perspective results'!$L$9,'Community Perspective results'!$Q$9)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results'!$E$9,'Community Perspective results'!$I$9,'Community Perspective results'!$N$9,'Community Perspective results'!$S$9)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results'!$F$9,'Community Perspective results'!$K$9,'Community Perspective results'!$P$9,'Community Perspective results'!$U$9)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6768"/>
        <c:axId val="109538304"/>
      </c:barChart>
      <c:catAx>
        <c:axId val="1095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538304"/>
        <c:crosses val="autoZero"/>
        <c:auto val="1"/>
        <c:lblAlgn val="ctr"/>
        <c:lblOffset val="100"/>
        <c:noMultiLvlLbl val="0"/>
      </c:catAx>
      <c:valAx>
        <c:axId val="109538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536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20418848167603E-2"/>
          <c:y val="5.5118110236220499E-2"/>
          <c:w val="0.68237347294939399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results'!$D$11,'Community Perspective results'!$G$11,'Community Perspective results'!$L$11,'Community Perspective results'!$Q$11)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results'!$E$11,'Community Perspective results'!$I$11,'Community Perspective results'!$N$11,'Community Perspective results'!$S$11)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results'!$F$11,'Community Perspective results'!$K$11,'Community Perspective results'!$P$11,'Community Perspective results'!$U$11)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46208"/>
        <c:axId val="109647744"/>
      </c:barChart>
      <c:catAx>
        <c:axId val="1096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647744"/>
        <c:crosses val="autoZero"/>
        <c:auto val="1"/>
        <c:lblAlgn val="ctr"/>
        <c:lblOffset val="100"/>
        <c:noMultiLvlLbl val="0"/>
      </c:catAx>
      <c:valAx>
        <c:axId val="10964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646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20418848167603E-2"/>
          <c:y val="5.5118110236220499E-2"/>
          <c:w val="0.68237347294939399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results'!$D$12,'Community Perspective results'!$G$12,'Community Perspective results'!$L$12,'Community Perspective results'!$Q$12)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results'!$E$12,'Community Perspective results'!$I$12,'Community Perspective results'!$N$12,'Community Perspective results'!$S$12)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results'!$F$12,'Community Perspective results'!$K$12,'Community Perspective results'!$P$12,'Community Perspective results'!$U$12)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5280"/>
        <c:axId val="109671168"/>
      </c:barChart>
      <c:catAx>
        <c:axId val="1096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671168"/>
        <c:crosses val="autoZero"/>
        <c:auto val="1"/>
        <c:lblAlgn val="ctr"/>
        <c:lblOffset val="100"/>
        <c:noMultiLvlLbl val="0"/>
      </c:catAx>
      <c:valAx>
        <c:axId val="109671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665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95636998254804E-2"/>
          <c:y val="5.5118110236220499E-2"/>
          <c:w val="0.6422338568935499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results'!$D$8,'Community Perspective results'!$G$8,'Community Perspective results'!$L$8,'Community Perspective results'!$Q$8)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results'!$E$8,'Community Perspective results'!$I$8,'Community Perspective results'!$N$8,'Community Perspective results'!$S$8)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results'!$F$8,'Community Perspective results'!$K$8,'Community Perspective results'!$P$8,'Community Perspective results'!$U$8)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5088"/>
        <c:axId val="109706624"/>
      </c:barChart>
      <c:catAx>
        <c:axId val="109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706624"/>
        <c:crosses val="autoZero"/>
        <c:auto val="1"/>
        <c:lblAlgn val="ctr"/>
        <c:lblOffset val="100"/>
        <c:noMultiLvlLbl val="0"/>
      </c:catAx>
      <c:valAx>
        <c:axId val="109706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70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235602094196E-2"/>
          <c:y val="5.5118110236220499E-2"/>
          <c:w val="0.6422338568935489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results'!$D$14,'Community Perspective results'!$G$14)</c:f>
              <c:numCache>
                <c:formatCode>#,##0</c:formatCode>
                <c:ptCount val="2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results'!$E$14,'Community Perspective results'!$I$14,'Community Perspective results'!$N$14,'Community Perspective results'!$S$14)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results'!$F$14,'Community Perspective results'!$K$14,'Community Perspective results'!$P$14,'Community Perspective results'!$U$14)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44896"/>
        <c:axId val="109746432"/>
      </c:barChart>
      <c:catAx>
        <c:axId val="1097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746432"/>
        <c:crosses val="autoZero"/>
        <c:auto val="1"/>
        <c:lblAlgn val="ctr"/>
        <c:lblOffset val="100"/>
        <c:noMultiLvlLbl val="0"/>
      </c:catAx>
      <c:valAx>
        <c:axId val="10974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744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Results'!$C$8,'Overall Annual Results'!$F$8,'Overall Annual Results'!$I$8)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Results'!$E$8,'Overall Annual Results'!$H$8,'Overall Annual Results'!$K$8)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527872"/>
        <c:axId val="94529408"/>
        <c:axId val="0"/>
      </c:bar3DChart>
      <c:catAx>
        <c:axId val="9452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4529408"/>
        <c:crosses val="autoZero"/>
        <c:auto val="1"/>
        <c:lblAlgn val="ctr"/>
        <c:lblOffset val="100"/>
        <c:noMultiLvlLbl val="0"/>
      </c:catAx>
      <c:valAx>
        <c:axId val="94529408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4527872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235602094196E-2"/>
          <c:y val="5.5118110236220499E-2"/>
          <c:w val="0.6422338568935489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results'!$D$15,'Community Perspective results'!$G$15,'Community Perspective results'!$L$15,'Community Perspective results'!$Q$15)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results'!$E$15,'Community Perspective results'!$I$15,'Community Perspective results'!$N$15,'Community Perspective results'!$S$15)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results'!$F$15,'Community Perspective results'!$K$15,'Community Perspective results'!$P$15,'Community Perspective results'!$U$15)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4048"/>
        <c:axId val="111875584"/>
      </c:barChart>
      <c:catAx>
        <c:axId val="1118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875584"/>
        <c:crosses val="autoZero"/>
        <c:auto val="1"/>
        <c:lblAlgn val="ctr"/>
        <c:lblOffset val="100"/>
        <c:noMultiLvlLbl val="0"/>
      </c:catAx>
      <c:valAx>
        <c:axId val="111875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874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results'!$D$17,'Community Perspective results'!$G$17,'Community Perspective results'!$L$17,'Community Perspective results'!$Q$17)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results'!$E$17,'Community Perspective results'!$I$17,'Community Perspective results'!$N$17,'Community Perspective results'!$S$17)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results'!$F$17,'Community Perspective results'!$K$17,'Community Perspective results'!$P$17,'Community Perspective results'!$U$17)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1312"/>
        <c:axId val="111911296"/>
      </c:barChart>
      <c:catAx>
        <c:axId val="1119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911296"/>
        <c:crosses val="autoZero"/>
        <c:auto val="1"/>
        <c:lblAlgn val="ctr"/>
        <c:lblOffset val="100"/>
        <c:noMultiLvlLbl val="0"/>
      </c:catAx>
      <c:valAx>
        <c:axId val="111911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901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results'!$D$18,'Community Perspective results'!$G$18,'Community Perspective results'!$L$18,'Community Perspective results'!$Q$18)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results'!$E$18,'Community Perspective results'!$I$18,'Community Perspective results'!$N$18,'Community Perspective results'!$S$18)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results'!$F$18,'Community Perspective results'!$K$18,'Community Perspective results'!$P$18,'Community Perspective results'!$U$18)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54144"/>
        <c:axId val="109255680"/>
      </c:barChart>
      <c:catAx>
        <c:axId val="1092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255680"/>
        <c:crosses val="autoZero"/>
        <c:auto val="1"/>
        <c:lblAlgn val="ctr"/>
        <c:lblOffset val="100"/>
        <c:noMultiLvlLbl val="0"/>
      </c:catAx>
      <c:valAx>
        <c:axId val="109255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254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results'!$D$20,'Community Perspective results'!$G$20,'Community Perspective results'!$L$20,'Community Perspective results'!$Q$20)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results'!$E$20,'Community Perspective results'!$I$20,'Community Perspective results'!$N$20,'Community Perspective results'!$S$20)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results'!$F$20,'Community Perspective results'!$K$20,'Community Perspective results'!$P$20,'Community Perspective results'!$U$20)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93952"/>
        <c:axId val="109295488"/>
      </c:barChart>
      <c:catAx>
        <c:axId val="1092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295488"/>
        <c:crosses val="autoZero"/>
        <c:auto val="1"/>
        <c:lblAlgn val="ctr"/>
        <c:lblOffset val="100"/>
        <c:noMultiLvlLbl val="0"/>
      </c:catAx>
      <c:valAx>
        <c:axId val="10929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293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results'!$D$21,'Community Perspective results'!$G$21,'Community Perspective results'!$L$21,'Community Perspective results'!$Q$21)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results'!$E$21,'Community Perspective results'!$I$21,'Community Perspective results'!$N$21,'Community Perspective results'!$S$21)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results'!$F$21,'Community Perspective results'!$K$21,'Community Perspective results'!$P$21,'Community Perspective results'!$U$21)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0464"/>
        <c:axId val="109396352"/>
      </c:barChart>
      <c:catAx>
        <c:axId val="1093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396352"/>
        <c:crosses val="autoZero"/>
        <c:auto val="1"/>
        <c:lblAlgn val="ctr"/>
        <c:lblOffset val="100"/>
        <c:noMultiLvlLbl val="0"/>
      </c:catAx>
      <c:valAx>
        <c:axId val="109396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390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results'!$D$4,'Community Perspective results'!$G$4,'Community Perspective results'!$L$4,'Community Perspective results'!$Q$4)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results'!$E$4,'Community Perspective results'!$I$4,'Community Perspective results'!$N$4,'Community Perspective results'!$S$4)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results'!$F$4,'Community Perspective results'!$K$4,'Community Perspective results'!$P$4,'Community Perspective results'!$U$4)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17984"/>
        <c:axId val="109419520"/>
      </c:barChart>
      <c:catAx>
        <c:axId val="1094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19520"/>
        <c:crosses val="autoZero"/>
        <c:auto val="1"/>
        <c:lblAlgn val="ctr"/>
        <c:lblOffset val="100"/>
        <c:noMultiLvlLbl val="0"/>
      </c:catAx>
      <c:valAx>
        <c:axId val="109419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417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results'!$D$4,'Community Perspective results'!$G$4,'Community Perspective results'!$L$4,'Community Perspective results'!$Q$4)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results'!$E$4,'Community Perspective results'!$I$4,'Community Perspective results'!$N$4,'Community Perspective results'!$S$4)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results'!$F$4,'Community Perspective results'!$K$4,'Community Perspective results'!$P$4,'Community Perspective results'!$U$4)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7072"/>
        <c:axId val="112228608"/>
      </c:barChart>
      <c:catAx>
        <c:axId val="1122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228608"/>
        <c:crosses val="autoZero"/>
        <c:auto val="1"/>
        <c:lblAlgn val="ctr"/>
        <c:lblOffset val="100"/>
        <c:noMultiLvlLbl val="0"/>
      </c:catAx>
      <c:valAx>
        <c:axId val="112228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227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results'!$D$43,'Community Perspective results'!$G$43)</c:f>
              <c:numCache>
                <c:formatCode>0%</c:formatCode>
                <c:ptCount val="2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results'!$E$43,'Community Perspective results'!$I$43,'Community Perspective results'!$N$43,'Community Perspective results'!$S$43)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results'!$F$43,'Community Perspective results'!$K$43,'Community Perspective results'!$P$43,'Community Perspective results'!$U$43)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54336"/>
        <c:axId val="112260224"/>
      </c:barChart>
      <c:catAx>
        <c:axId val="1122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260224"/>
        <c:crosses val="autoZero"/>
        <c:auto val="1"/>
        <c:lblAlgn val="ctr"/>
        <c:lblOffset val="100"/>
        <c:noMultiLvlLbl val="0"/>
      </c:catAx>
      <c:valAx>
        <c:axId val="112260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2543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results'!$D$46,'Community Perspective results'!$G$46,'Community Perspective results'!$L$46,'Community Perspective results'!$Q$46)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results'!$E$46,'Community Perspective results'!$I$46,'Community Perspective results'!$N$46,'Community Perspective results'!$S$46)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results'!$F$46,'Community Perspective results'!$K$46,'Community Perspective results'!$P$46)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77760"/>
        <c:axId val="112279552"/>
      </c:barChart>
      <c:catAx>
        <c:axId val="1122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279552"/>
        <c:crosses val="autoZero"/>
        <c:auto val="1"/>
        <c:lblAlgn val="ctr"/>
        <c:lblOffset val="100"/>
        <c:noMultiLvlLbl val="0"/>
      </c:catAx>
      <c:valAx>
        <c:axId val="112279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277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results'!$D$49,'Community Perspective results'!$G$49,'Community Perspective results'!$L$49,'Community Perspective results'!$Q$49)</c:f>
              <c:numCache>
                <c:formatCode>0</c:formatCode>
                <c:ptCount val="4"/>
                <c:pt idx="0">
                  <c:v>5000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results'!$E$49,'Community Perspective results'!$I$49,'Community Perspective results'!$N$49,'Community Perspective results'!$S$49)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results'!$F$49,'Community Perspective results'!$K$49)</c:f>
              <c:numCache>
                <c:formatCode>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09376"/>
        <c:axId val="112310912"/>
      </c:barChart>
      <c:catAx>
        <c:axId val="1123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310912"/>
        <c:crosses val="autoZero"/>
        <c:auto val="1"/>
        <c:lblAlgn val="ctr"/>
        <c:lblOffset val="100"/>
        <c:noMultiLvlLbl val="0"/>
      </c:catAx>
      <c:valAx>
        <c:axId val="112310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309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Results'!$C$9,'Overall Annual Results'!$F$9,'Overall Annual Results'!$I$9)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Results'!$E$9,'Overall Annual Results'!$H$9,'Overall Annual Results'!$K$9)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577792"/>
        <c:axId val="94579328"/>
        <c:axId val="0"/>
      </c:bar3DChart>
      <c:catAx>
        <c:axId val="9457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4579328"/>
        <c:crosses val="autoZero"/>
        <c:auto val="1"/>
        <c:lblAlgn val="ctr"/>
        <c:lblOffset val="100"/>
        <c:noMultiLvlLbl val="0"/>
      </c:catAx>
      <c:valAx>
        <c:axId val="94579328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4577792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'Community Perspective results'!$D$52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results'!$E$52,'Community Perspective results'!$I$52,'Community Perspective results'!$N$52,'Community Perspective results'!$S$52)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results'!$F$52,'Community Perspective results'!$K$52,'Community Perspective results'!$P$52,'Community Perspective results'!$U$52)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18816"/>
        <c:axId val="112420352"/>
      </c:barChart>
      <c:catAx>
        <c:axId val="11241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420352"/>
        <c:crosses val="autoZero"/>
        <c:auto val="1"/>
        <c:lblAlgn val="ctr"/>
        <c:lblOffset val="100"/>
        <c:noMultiLvlLbl val="0"/>
      </c:catAx>
      <c:valAx>
        <c:axId val="112420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418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results'!$D$53,'Community Perspective results'!$G$53,'Community Perspective results'!$L$53,'Community Perspective results'!$Q$53)</c:f>
              <c:numCache>
                <c:formatCode>0</c:formatCode>
                <c:ptCount val="4"/>
                <c:pt idx="0">
                  <c:v>2000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results'!$E$53,'Community Perspective results'!$I$53,'Community Perspective results'!$N$53,'Community Perspective results'!$S$53)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results'!$F$53,'Community Perspective results'!$K$53)</c:f>
              <c:numCache>
                <c:formatCode>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54272"/>
        <c:axId val="113516928"/>
      </c:barChart>
      <c:catAx>
        <c:axId val="1124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516928"/>
        <c:crosses val="autoZero"/>
        <c:auto val="1"/>
        <c:lblAlgn val="ctr"/>
        <c:lblOffset val="100"/>
        <c:noMultiLvlLbl val="0"/>
      </c:catAx>
      <c:valAx>
        <c:axId val="113516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454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results'!$D$54,'Community Perspective results'!$G$54,'Community Perspective results'!$L$54)</c:f>
              <c:numCache>
                <c:formatCode>0</c:formatCode>
                <c:ptCount val="3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results'!$E$54,'Community Perspective results'!$I$54,'Community Perspective results'!$N$54,'Community Perspective results'!$S$54)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results'!$F$54,'Community Perspective results'!$K$54)</c:f>
              <c:numCache>
                <c:formatCode>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4464"/>
        <c:axId val="113536000"/>
      </c:barChart>
      <c:catAx>
        <c:axId val="1135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536000"/>
        <c:crosses val="autoZero"/>
        <c:auto val="1"/>
        <c:lblAlgn val="ctr"/>
        <c:lblOffset val="100"/>
        <c:noMultiLvlLbl val="0"/>
      </c:catAx>
      <c:valAx>
        <c:axId val="113536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534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results'!$D$55,'Community Perspective results'!$G$55,'Community Perspective results'!$L$55,'Community Perspective results'!$Q$55)</c:f>
              <c:numCache>
                <c:formatCode>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results'!$E$55,'Community Perspective results'!$I$55)</c:f>
              <c:numCache>
                <c:formatCode>0</c:formatCode>
                <c:ptCount val="2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'Community Perspective results'!$F$55</c:f>
              <c:numCache>
                <c:formatCode>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8368"/>
        <c:axId val="113579904"/>
      </c:barChart>
      <c:catAx>
        <c:axId val="1135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579904"/>
        <c:crosses val="autoZero"/>
        <c:auto val="1"/>
        <c:lblAlgn val="ctr"/>
        <c:lblOffset val="100"/>
        <c:noMultiLvlLbl val="0"/>
      </c:catAx>
      <c:valAx>
        <c:axId val="1135799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578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results'!$D$56,'Community Perspective results'!$G$56,'Community Perspective results'!$L$56,'Community Perspective results'!$Q$56)</c:f>
              <c:numCache>
                <c:formatCode>0</c:formatCode>
                <c:ptCount val="4"/>
                <c:pt idx="0">
                  <c:v>150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results'!$E$56,'Community Perspective results'!$I$56,'Community Perspective results'!$N$56,'Community Perspective results'!$S$56)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results'!$F$56,'Community Perspective results'!$K$56,'Community Perspective results'!$P$56,'Community Perspective results'!$U$56)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93344"/>
        <c:axId val="113623808"/>
      </c:barChart>
      <c:catAx>
        <c:axId val="113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623808"/>
        <c:crosses val="autoZero"/>
        <c:auto val="1"/>
        <c:lblAlgn val="ctr"/>
        <c:lblOffset val="100"/>
        <c:noMultiLvlLbl val="0"/>
      </c:catAx>
      <c:valAx>
        <c:axId val="1136238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593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results'!$D$57,'Community Perspective results'!$G$57,'Community Perspective results'!$L$57,'Community Perspective results'!$Q$57)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results'!$E$57,'Community Perspective results'!$I$57,'Community Perspective results'!$N$57,'Community Perspective results'!$S$57)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results'!$F$57,'Community Perspective results'!$K$57,'Community Perspective results'!$P$57,'Community Perspective results'!$U$57)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0608"/>
        <c:axId val="113782144"/>
      </c:barChart>
      <c:catAx>
        <c:axId val="1137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82144"/>
        <c:crosses val="autoZero"/>
        <c:auto val="1"/>
        <c:lblAlgn val="ctr"/>
        <c:lblOffset val="100"/>
        <c:noMultiLvlLbl val="0"/>
      </c:catAx>
      <c:valAx>
        <c:axId val="113782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80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results'!$D$58,'Community Perspective results'!$G$58,'Community Perspective results'!$L$58,'Community Perspective results'!$Q$58)</c:f>
              <c:numCache>
                <c:formatCode>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results'!$E$58,'Community Perspective results'!$I$58,'Community Perspective results'!$N$58,'Community Perspective results'!$S$58)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results'!$F$58,'Community Perspective results'!$K$58)</c:f>
              <c:numCache>
                <c:formatCode>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03648"/>
        <c:axId val="113805184"/>
      </c:barChart>
      <c:catAx>
        <c:axId val="1138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805184"/>
        <c:crosses val="autoZero"/>
        <c:auto val="1"/>
        <c:lblAlgn val="ctr"/>
        <c:lblOffset val="100"/>
        <c:noMultiLvlLbl val="0"/>
      </c:catAx>
      <c:valAx>
        <c:axId val="113805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803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results'!$D$59,'Community Perspective results'!$G$59,'Community Perspective results'!$L$59)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results'!$E$59,'Community Perspective results'!$I$59,'Community Perspective results'!$N$59)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results'!$F$59,'Community Perspective results'!$K$59,'Community Perspective results'!$P$59,'Community Perspective results'!$U$59)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22720"/>
        <c:axId val="113722112"/>
      </c:barChart>
      <c:catAx>
        <c:axId val="1138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22112"/>
        <c:crosses val="autoZero"/>
        <c:auto val="1"/>
        <c:lblAlgn val="ctr"/>
        <c:lblOffset val="100"/>
        <c:noMultiLvlLbl val="0"/>
      </c:catAx>
      <c:valAx>
        <c:axId val="113722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822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results'!$D$60,'Community Perspective results'!$G$60,'Community Perspective results'!$L$60,'Community Perspective results'!$Q$60)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results'!$E$60,'Community Perspective results'!$I$60,'Community Perspective results'!$N$60,'Community Perspective results'!$S$60)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results'!$F$60,'Community Perspective results'!$K$60,'Community Perspective results'!$P$60,'Community Perspective results'!$U$60)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43744"/>
        <c:axId val="113745280"/>
      </c:barChart>
      <c:catAx>
        <c:axId val="1137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45280"/>
        <c:crosses val="autoZero"/>
        <c:auto val="1"/>
        <c:lblAlgn val="ctr"/>
        <c:lblOffset val="100"/>
        <c:noMultiLvlLbl val="0"/>
      </c:catAx>
      <c:valAx>
        <c:axId val="113745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743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results'!$D$61,'Community Perspective results'!$G$61,'Community Perspective results'!$L$61,'Community Perspective results'!$Q$61)</c:f>
              <c:numCache>
                <c:formatCode>0</c:formatCode>
                <c:ptCount val="4"/>
                <c:pt idx="0">
                  <c:v>4000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results'!$E$61,'Community Perspective results'!$I$61,'Community Perspective results'!$N$61,'Community Perspective results'!$S$61)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results'!$F$61,'Community Perspective results'!$K$61,'Community Perspective results'!$P$61,'Community Perspective results'!$U$61)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8176"/>
        <c:axId val="112019712"/>
      </c:barChart>
      <c:catAx>
        <c:axId val="1120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019712"/>
        <c:crosses val="autoZero"/>
        <c:auto val="1"/>
        <c:lblAlgn val="ctr"/>
        <c:lblOffset val="100"/>
        <c:noMultiLvlLbl val="0"/>
      </c:catAx>
      <c:valAx>
        <c:axId val="112019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018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Results'!$C$10,'Overall Annual Results'!$F$10,'Overall Annual Results'!$I$10)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Results'!$E$10,'Overall Annual Results'!$H$10,'Overall Annual Results'!$K$10)</c:f>
              <c:numCache>
                <c:formatCode>#,##0</c:formatCode>
                <c:ptCount val="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630272"/>
        <c:axId val="94631808"/>
        <c:axId val="0"/>
      </c:bar3DChart>
      <c:catAx>
        <c:axId val="9463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4631808"/>
        <c:crosses val="autoZero"/>
        <c:auto val="1"/>
        <c:lblAlgn val="ctr"/>
        <c:lblOffset val="100"/>
        <c:noMultiLvlLbl val="0"/>
      </c:catAx>
      <c:valAx>
        <c:axId val="94631808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4630272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results'!$D$62,'Community Perspective results'!$G$62,'Community Perspective results'!$L$62,'Community Perspective results'!$Q$62)</c:f>
              <c:numCache>
                <c:formatCode>0</c:formatCode>
                <c:ptCount val="4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results'!$E$62,'Community Perspective results'!$I$62,'Community Perspective results'!$N$62,'Community Perspective results'!$S$62)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results'!$F$62,'Community Perspective results'!$K$62,'Community Perspective results'!$P$62,'Community Perspective results'!$U$62)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9056"/>
        <c:axId val="112039040"/>
      </c:barChart>
      <c:catAx>
        <c:axId val="1120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039040"/>
        <c:crosses val="autoZero"/>
        <c:auto val="1"/>
        <c:lblAlgn val="ctr"/>
        <c:lblOffset val="100"/>
        <c:noMultiLvlLbl val="0"/>
      </c:catAx>
      <c:valAx>
        <c:axId val="112039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029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results'!$D$63,'Community Perspective results'!$G$63,'Community Perspective results'!$L$63)</c:f>
              <c:numCache>
                <c:formatCode>0.00%</c:formatCode>
                <c:ptCount val="3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results'!$E$63,'Community Perspective results'!$I$63,'Community Perspective results'!$N$63,'Community Perspective results'!$S$63)</c:f>
              <c:numCache>
                <c:formatCode>0.00%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results'!$F$63,'Community Perspective results'!$K$63,'Community Perspective results'!$P$63,'Community Perspective results'!$U$63)</c:f>
              <c:numCache>
                <c:formatCode>0.00%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72960"/>
        <c:axId val="112087040"/>
      </c:barChart>
      <c:catAx>
        <c:axId val="1120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087040"/>
        <c:crosses val="autoZero"/>
        <c:auto val="1"/>
        <c:lblAlgn val="ctr"/>
        <c:lblOffset val="100"/>
        <c:noMultiLvlLbl val="0"/>
      </c:catAx>
      <c:valAx>
        <c:axId val="112087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072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results'!$D$64,'Community Perspective results'!$G$64,'Community Perspective results'!$L$64,'Community Perspective results'!$Q$64)</c:f>
              <c:numCache>
                <c:formatCode>0.00%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results'!$E$64,'Community Perspective results'!$I$64,'Community Perspective results'!$N$64,'Community Perspective results'!$S$64)</c:f>
              <c:numCache>
                <c:formatCode>0.00%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results'!$F$64,'Community Perspective results'!$K$64,'Community Perspective results'!$P$64,'Community Perspective results'!$U$64)</c:f>
              <c:numCache>
                <c:formatCode>0.00%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8672"/>
        <c:axId val="112110208"/>
      </c:barChart>
      <c:catAx>
        <c:axId val="112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110208"/>
        <c:crosses val="autoZero"/>
        <c:auto val="1"/>
        <c:lblAlgn val="ctr"/>
        <c:lblOffset val="100"/>
        <c:noMultiLvlLbl val="0"/>
      </c:catAx>
      <c:valAx>
        <c:axId val="112110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2108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results'!$D$65,'Community Perspective results'!$G$65,'Community Perspective results'!$L$65,'Community Perspective results'!$P$65)</c:f>
              <c:numCache>
                <c:formatCode>0%</c:formatCode>
                <c:ptCount val="4"/>
                <c:pt idx="0">
                  <c:v>0.75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results'!$E$65,'Community Perspective results'!$I$65,'Community Perspective results'!$N$65,'Community Perspective results'!$S$65)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results'!$F$65,'Community Perspective results'!$K$65,'Community Perspective results'!$P$65,'Community Perspective results'!$U$65)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92384"/>
        <c:axId val="114193920"/>
      </c:barChart>
      <c:catAx>
        <c:axId val="1141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193920"/>
        <c:crosses val="autoZero"/>
        <c:auto val="1"/>
        <c:lblAlgn val="ctr"/>
        <c:lblOffset val="100"/>
        <c:noMultiLvlLbl val="0"/>
      </c:catAx>
      <c:valAx>
        <c:axId val="114193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192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results'!$D$66,'Community Perspective results'!$G$66,'Community Perspective results'!$L$66,'Community Perspective results'!$Q$66)</c:f>
              <c:numCache>
                <c:formatCode>General</c:formatCode>
                <c:ptCount val="4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results'!$E$66,'Community Perspective results'!$I$66,'Community Perspective results'!$N$66,'Community Perspective results'!$S$66)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results'!$F$66,'Community Perspective results'!$K$66,'Community Perspective results'!$P$66,'Community Perspective results'!$U$66)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15552"/>
        <c:axId val="114217344"/>
      </c:barChart>
      <c:catAx>
        <c:axId val="114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217344"/>
        <c:crosses val="autoZero"/>
        <c:auto val="1"/>
        <c:lblAlgn val="ctr"/>
        <c:lblOffset val="100"/>
        <c:noMultiLvlLbl val="0"/>
      </c:catAx>
      <c:valAx>
        <c:axId val="11421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215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results'!$D$67,'Community Perspective results'!$G$67,'Community Perspective results'!$L$67,'Community Perspective results'!$Q$67)</c:f>
              <c:numCache>
                <c:formatCode>General</c:formatCode>
                <c:ptCount val="4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results'!$E$67,'Community Perspective results'!$I$67,'Community Perspective results'!$N$67,'Community Perspective results'!$S$67)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results'!$F$67,'Community Perspective results'!$K$67,'Community Perspective results'!$P$67)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43072"/>
        <c:axId val="114244608"/>
      </c:barChart>
      <c:catAx>
        <c:axId val="1142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244608"/>
        <c:crosses val="autoZero"/>
        <c:auto val="1"/>
        <c:lblAlgn val="ctr"/>
        <c:lblOffset val="100"/>
        <c:noMultiLvlLbl val="0"/>
      </c:catAx>
      <c:valAx>
        <c:axId val="11424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243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results'!$D$68,'Community Perspective results'!$G$68,'Community Perspective results'!$L$68,'Community Perspective results'!$Q$68)</c:f>
              <c:numCache>
                <c:formatCode>General</c:formatCode>
                <c:ptCount val="4"/>
                <c:pt idx="0">
                  <c:v>50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results'!$E$68,'Community Perspective results'!$I$68,'Community Perspective results'!$N$68,'Community Perspective results'!$S$68)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results'!$F$68,'Community Perspective results'!$K$68,'Community Perspective results'!$P$68,'Community Perspective results'!$U$68)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74688"/>
        <c:axId val="114276224"/>
      </c:barChart>
      <c:catAx>
        <c:axId val="114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276224"/>
        <c:crosses val="autoZero"/>
        <c:auto val="1"/>
        <c:lblAlgn val="ctr"/>
        <c:lblOffset val="100"/>
        <c:noMultiLvlLbl val="0"/>
      </c:catAx>
      <c:valAx>
        <c:axId val="1142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274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results'!$D$69,'Community Perspective results'!$G$69,'Community Perspective results'!$L$69,'Community Perspective results'!$Q$69)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results'!$E$69,'Community Perspective results'!$I$69,'Community Perspective results'!$N$69,'Community Perspective results'!$S$69)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results'!$F$69,'Community Perspective results'!$K$69,'Community Perspective results'!$P$69,'Community Perspective results'!$U$69)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55200"/>
        <c:axId val="114356992"/>
      </c:barChart>
      <c:catAx>
        <c:axId val="1143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56992"/>
        <c:crosses val="autoZero"/>
        <c:auto val="1"/>
        <c:lblAlgn val="ctr"/>
        <c:lblOffset val="100"/>
        <c:noMultiLvlLbl val="0"/>
      </c:catAx>
      <c:valAx>
        <c:axId val="114356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55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'Community Perspective results'!$D$70</c:f>
              <c:numCache>
                <c:formatCode>0</c:formatCode>
                <c:ptCount val="1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results'!$E$70,'Community Perspective results'!$I$70,'Community Perspective results'!$N$70,'Community Perspective results'!$S$70)</c:f>
              <c:numCache>
                <c:formatCode>0.00%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results'!$F$70,'Community Perspective results'!$K$70,'Community Perspective results'!$P$70,'Community Perspective results'!$U$70)</c:f>
              <c:numCache>
                <c:formatCode>0.00%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4528"/>
        <c:axId val="114376064"/>
      </c:barChart>
      <c:catAx>
        <c:axId val="1143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76064"/>
        <c:crosses val="autoZero"/>
        <c:auto val="1"/>
        <c:lblAlgn val="ctr"/>
        <c:lblOffset val="100"/>
        <c:noMultiLvlLbl val="0"/>
      </c:catAx>
      <c:valAx>
        <c:axId val="114376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74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results'!$D$71,'Community Perspective results'!$G$71,'Community Perspective results'!$L$71,'Community Perspective results'!$Q$71)</c:f>
              <c:numCache>
                <c:formatCode>0</c:formatCode>
                <c:ptCount val="4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numRef>
              <c:f>(Graphs!$L$9,Graphs!$L$10,Graphs!$L$11,Graphs!$L$12)</c:f>
              <c:numCache>
                <c:formatCode>General</c:formatCode>
                <c:ptCount val="4"/>
              </c:numCache>
            </c:numRef>
          </c:cat>
          <c:val>
            <c:numRef>
              <c:f>('Community Perspective results'!$E$71,'Community Perspective results'!$I$71,'Community Perspective results'!$N$71,'Community Perspective results'!$S$71)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numRef>
              <c:f>(Graphs!$L$9,Graphs!$L$10,Graphs!$L$11,Graphs!$L$12)</c:f>
              <c:numCache>
                <c:formatCode>General</c:formatCode>
                <c:ptCount val="4"/>
              </c:numCache>
            </c:numRef>
          </c:cat>
          <c:val>
            <c:numRef>
              <c:f>('Community Perspective results'!$F$71,'Community Perspective results'!$K$71,'Community Perspective results'!$P$71,'Community Perspective results'!$U$71)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0720"/>
        <c:axId val="114432256"/>
      </c:barChart>
      <c:catAx>
        <c:axId val="1144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432256"/>
        <c:crosses val="autoZero"/>
        <c:auto val="1"/>
        <c:lblAlgn val="ctr"/>
        <c:lblOffset val="100"/>
        <c:noMultiLvlLbl val="0"/>
      </c:catAx>
      <c:valAx>
        <c:axId val="114432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430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Results'!$C$12,'Overall Annual Results'!$F$12,'Overall Annual Results'!$I$12)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Results'!$E$12,'Overall Annual Results'!$H$12,'Overall Annual Results'!$K$12)</c:f>
              <c:numCache>
                <c:formatCode>#,##0</c:formatCode>
                <c:ptCount val="3"/>
                <c:pt idx="0">
                  <c:v>105.96000000000001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427008"/>
        <c:axId val="96428800"/>
        <c:axId val="0"/>
      </c:bar3DChart>
      <c:catAx>
        <c:axId val="9642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6428800"/>
        <c:crosses val="autoZero"/>
        <c:auto val="1"/>
        <c:lblAlgn val="ctr"/>
        <c:lblOffset val="100"/>
        <c:noMultiLvlLbl val="0"/>
      </c:catAx>
      <c:valAx>
        <c:axId val="96428800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6427008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results'!$D$72,'Community Perspective results'!$G$72,'Community Perspective results'!$L$72,'Community Perspective results'!$Q$72)</c:f>
              <c:numCache>
                <c:formatCode>0</c:formatCode>
                <c:ptCount val="4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results'!$E$72,'Community Perspective results'!$I$72,'Community Perspective results'!$N$72,'Community Perspective results'!$S$72)</c:f>
              <c:numCache>
                <c:formatCode>0</c:formatCode>
                <c:ptCount val="4"/>
                <c:pt idx="0">
                  <c:v>2</c:v>
                </c:pt>
                <c:pt idx="1">
                  <c:v>2</c:v>
                </c:pt>
                <c:pt idx="2" formatCode="General">
                  <c:v>2</c:v>
                </c:pt>
                <c:pt idx="3" formatCode="General">
                  <c:v>2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results'!$F$72,'Community Perspective results'!$K$72,'Community Perspective results'!$P$72,'Community Perspective results'!$U$72)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5696"/>
        <c:axId val="114455680"/>
      </c:barChart>
      <c:catAx>
        <c:axId val="1144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445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results'!$D$73,'Community Perspective results'!$G$73,'Community Perspective results'!$L$73,'Community Perspective results'!$Q$73)</c:f>
              <c:numCache>
                <c:formatCode>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results'!$E$73,'Community Perspective results'!$I$73,'Community Perspective results'!$N$73,'Community Perspective results'!$S$73)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results'!$F$73,'Community Perspective results'!$K$73,'Community Perspective results'!$P$73,'Community Perspective results'!$U$73)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89600"/>
        <c:axId val="113967104"/>
      </c:barChart>
      <c:catAx>
        <c:axId val="1144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967104"/>
        <c:crosses val="autoZero"/>
        <c:auto val="1"/>
        <c:lblAlgn val="ctr"/>
        <c:lblOffset val="100"/>
        <c:noMultiLvlLbl val="0"/>
      </c:catAx>
      <c:valAx>
        <c:axId val="113967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489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16911449898505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results'!$D$74,'Community Perspective results'!$G$75,'Community Perspective results'!$L$74,'Community Perspective results'!$Q$74)</c:f>
              <c:numCache>
                <c:formatCode>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results'!$E$74,'Community Perspective results'!$I$74,'Community Perspective results'!$N$74,'Community Perspective results'!$S$74)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results'!$F$74,'Community Perspective results'!$K$74,'Community Perspective results'!$P$74,'Community Perspective results'!$U$74)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96928"/>
        <c:axId val="113998464"/>
      </c:barChart>
      <c:catAx>
        <c:axId val="1139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998464"/>
        <c:crosses val="autoZero"/>
        <c:auto val="1"/>
        <c:lblAlgn val="ctr"/>
        <c:lblOffset val="100"/>
        <c:noMultiLvlLbl val="0"/>
      </c:catAx>
      <c:valAx>
        <c:axId val="113998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3996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results'!$D$75,'Community Perspective results'!$G$75,'Community Perspective results'!$L$75,'Community Perspective results'!$Q$75)</c:f>
              <c:numCache>
                <c:formatCode>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results'!$E$75,'Community Perspective results'!$I$75,'Community Perspective results'!$N$75,'Community Perspective results'!$S$75)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results'!$F$75,'Community Perspective results'!$K$75,'Community Perspective results'!$P$75,'Community Perspective results'!$U$75)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32640"/>
        <c:axId val="114034176"/>
      </c:barChart>
      <c:catAx>
        <c:axId val="1140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034176"/>
        <c:crosses val="autoZero"/>
        <c:auto val="1"/>
        <c:lblAlgn val="ctr"/>
        <c:lblOffset val="100"/>
        <c:noMultiLvlLbl val="0"/>
      </c:catAx>
      <c:valAx>
        <c:axId val="114034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032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40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results'!$D$4,'Financial Perspective results'!$G$4,'Financial Perspective results'!$L$4,'Financial Perspective results'!$Q$4)</c:f>
              <c:numCache>
                <c:formatCode>_("£"* #,##0_);_("£"* \(#,##0\);_("£"* "-"_);_(@_)</c:formatCode>
                <c:ptCount val="4"/>
                <c:pt idx="0">
                  <c:v>125000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results'!$E$4,'Financial Perspective results'!$I$4,'Financial Perspective results'!$N$4,'Financial Perspective results'!$S$4)</c:f>
              <c:numCache>
                <c:formatCode>_("£"* #,##0_);_("£"* \(#,##0\);_("£"* "-"_);_(@_)</c:formatCode>
                <c:ptCount val="4"/>
                <c:pt idx="1">
                  <c:v>176600</c:v>
                </c:pt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results'!$F$4,'Financial Perspective results'!$K$4,'Financial Perspective results'!$P$4,'Financial Perspective results'!$U$4)</c:f>
              <c:numCache>
                <c:formatCode>_("£"* #,##0_);_("£"* \(#,##0\);_("£"* "-"_);_(@_)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64000"/>
        <c:axId val="114073984"/>
      </c:barChart>
      <c:catAx>
        <c:axId val="1140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073984"/>
        <c:crosses val="autoZero"/>
        <c:auto val="1"/>
        <c:lblAlgn val="ctr"/>
        <c:lblOffset val="100"/>
        <c:noMultiLvlLbl val="0"/>
      </c:catAx>
      <c:valAx>
        <c:axId val="114073984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064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results'!$D$41,'Community Perspective results'!$G$41,'Community Perspective results'!$L$41,'Community Perspective results'!$Q$41)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results'!$E$41,'Community Perspective results'!$I$41,'Community Perspective results'!$N$41,'Community Perspective results'!$S$41)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results'!$F$41,'Community Perspective results'!$K$41,'Community Perspective results'!$P$41,'Community Perspective results'!$U$41)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49568"/>
        <c:axId val="114351104"/>
      </c:barChart>
      <c:catAx>
        <c:axId val="1143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51104"/>
        <c:crosses val="autoZero"/>
        <c:auto val="1"/>
        <c:lblAlgn val="ctr"/>
        <c:lblOffset val="100"/>
        <c:noMultiLvlLbl val="0"/>
      </c:catAx>
      <c:valAx>
        <c:axId val="114351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49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results'!$D$23,'Community Perspective results'!$G$23,'Community Perspective results'!$L$23,'Community Perspective results'!$Q$23)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results'!$E$23,'Community Perspective results'!$I$23,'Community Perspective results'!$N$23,'Community Perspective results'!$S$23)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results'!$F$23,'Community Perspective results'!$K$23,'Community Perspective results'!$P$23,'Community Perspective results'!$U$23)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90784"/>
        <c:axId val="114792320"/>
      </c:barChart>
      <c:catAx>
        <c:axId val="1147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792320"/>
        <c:crosses val="autoZero"/>
        <c:auto val="1"/>
        <c:lblAlgn val="ctr"/>
        <c:lblOffset val="100"/>
        <c:noMultiLvlLbl val="0"/>
      </c:catAx>
      <c:valAx>
        <c:axId val="114792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7907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results'!$D$24,'Community Perspective results'!$G$24,'Community Perspective results'!$L$24,'Community Perspective results'!$Q$24)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results'!$E$24,'Community Perspective results'!$I$24,'Community Perspective results'!$N$24,'Community Perspective results'!$S$24)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results'!$F$24,'Community Perspective results'!$K$24,'Community Perspective results'!$P$24,'Community Perspective results'!$U$24)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34432"/>
        <c:axId val="114840320"/>
      </c:barChart>
      <c:catAx>
        <c:axId val="1148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840320"/>
        <c:crosses val="autoZero"/>
        <c:auto val="1"/>
        <c:lblAlgn val="ctr"/>
        <c:lblOffset val="100"/>
        <c:noMultiLvlLbl val="0"/>
      </c:catAx>
      <c:valAx>
        <c:axId val="11484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834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results'!$D$26,'Community Perspective results'!$G$26,'Community Perspective results'!$L$26,'Community Perspective results'!$Q$26)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results'!$E$26,'Community Perspective results'!$I$26,'Community Perspective results'!$N$26,'Community Perspective results'!$S$26)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results'!$F$26,'Community Perspective results'!$K$26,'Community Perspective results'!$P$26,'Community Perspective results'!$U$26)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3760"/>
        <c:axId val="114855296"/>
      </c:barChart>
      <c:catAx>
        <c:axId val="1148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855296"/>
        <c:crosses val="autoZero"/>
        <c:auto val="1"/>
        <c:lblAlgn val="ctr"/>
        <c:lblOffset val="100"/>
        <c:noMultiLvlLbl val="0"/>
      </c:catAx>
      <c:valAx>
        <c:axId val="114855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853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results'!$D$27,'Community Perspective results'!$G$27,'Community Perspective results'!$L$27,'Community Perspective results'!$Q$27)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results'!$E$27,'Community Perspective results'!$I$27,'Community Perspective results'!$N$27,'Community Perspective results'!$S$27)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results'!$F$27,'Community Perspective results'!$K$27,'Community Perspective results'!$P$27,'Community Perspective results'!$U$27)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6800"/>
        <c:axId val="118958336"/>
      </c:barChart>
      <c:catAx>
        <c:axId val="11895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958336"/>
        <c:crosses val="autoZero"/>
        <c:auto val="1"/>
        <c:lblAlgn val="ctr"/>
        <c:lblOffset val="100"/>
        <c:noMultiLvlLbl val="0"/>
      </c:catAx>
      <c:valAx>
        <c:axId val="118958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956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Results'!$C$14,'Overall Annual Results'!$F$14,'Overall Annual Results'!$I$14)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Results'!$E$14,'Overall Annual Results'!$H$14,'Overall Annual Results'!$K$14)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462720"/>
        <c:axId val="96464256"/>
        <c:axId val="0"/>
      </c:bar3DChart>
      <c:catAx>
        <c:axId val="9646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6464256"/>
        <c:crosses val="autoZero"/>
        <c:auto val="1"/>
        <c:lblAlgn val="ctr"/>
        <c:lblOffset val="100"/>
        <c:noMultiLvlLbl val="0"/>
      </c:catAx>
      <c:valAx>
        <c:axId val="96464256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6462720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results'!$D$29,'Community Perspective results'!$G$29,'Community Perspective results'!$L$29,'Community Perspective results'!$Q$29)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results'!$E$29,'Community Perspective results'!$I$29,'Community Perspective results'!$N$29,'Community Perspective results'!$S$29)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results'!$F$29,'Community Perspective results'!$K$29)</c:f>
              <c:numCache>
                <c:formatCode>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84064"/>
        <c:axId val="118985856"/>
      </c:barChart>
      <c:catAx>
        <c:axId val="1189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985856"/>
        <c:crosses val="autoZero"/>
        <c:auto val="1"/>
        <c:lblAlgn val="ctr"/>
        <c:lblOffset val="100"/>
        <c:noMultiLvlLbl val="0"/>
      </c:catAx>
      <c:valAx>
        <c:axId val="118985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984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results'!$D$30,'Community Perspective results'!$G$30,'Community Perspective results'!$L$30,'Community Perspective results'!$Q$30)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results'!$E$30,'Community Perspective results'!$I$30,'Community Perspective results'!$N$30,'Community Perspective results'!$S$30)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results'!$F$30,'Community Perspective results'!$K$30,'Community Perspective results'!$P$30,'Community Perspective results'!$U$30)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97600"/>
        <c:axId val="119103488"/>
      </c:barChart>
      <c:catAx>
        <c:axId val="1190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03488"/>
        <c:crosses val="autoZero"/>
        <c:auto val="1"/>
        <c:lblAlgn val="ctr"/>
        <c:lblOffset val="100"/>
        <c:noMultiLvlLbl val="0"/>
      </c:catAx>
      <c:valAx>
        <c:axId val="119103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097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6000000000000001E-2"/>
          <c:w val="0.65445026178010501"/>
          <c:h val="0.80400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results'!$D$32,'Community Perspective results'!$G$32,'Community Perspective results'!$L$32,'Community Perspective results'!$Q$32)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results'!$E$32,'Community Perspective results'!$I$32,'Community Perspective results'!$N$32,'Community Perspective results'!$S$32)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results'!$F$32,'Community Perspective results'!$K$32,'Community Perspective results'!$P$32)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25120"/>
        <c:axId val="119126656"/>
      </c:barChart>
      <c:catAx>
        <c:axId val="1191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26656"/>
        <c:crosses val="autoZero"/>
        <c:auto val="1"/>
        <c:lblAlgn val="ctr"/>
        <c:lblOffset val="100"/>
        <c:noMultiLvlLbl val="0"/>
      </c:catAx>
      <c:valAx>
        <c:axId val="119126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25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6000000000000001E-2"/>
          <c:w val="0.65445026178010501"/>
          <c:h val="0.804000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results'!$D$33,'Community Perspective results'!$G$33,'Community Perspective results'!$L$33,'Community Perspective results'!$Q$33)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results'!$E$33,'Community Perspective results'!$I$33,'Community Perspective results'!$N$33,'Community Perspective results'!$S$33)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results'!$F$33,'Community Perspective results'!$K$33,'Community Perspective results'!$P$33,'Community Perspective results'!$U$33)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30464"/>
        <c:axId val="119232000"/>
      </c:barChart>
      <c:catAx>
        <c:axId val="1192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232000"/>
        <c:crosses val="autoZero"/>
        <c:auto val="1"/>
        <c:lblAlgn val="ctr"/>
        <c:lblOffset val="100"/>
        <c:noMultiLvlLbl val="0"/>
      </c:catAx>
      <c:valAx>
        <c:axId val="11923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230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results'!$D$35,'Community Perspective results'!$G$35,'Community Perspective results'!$L$35,'Community Perspective results'!$Q$35)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results'!$E$35,'Community Perspective results'!$I$35,'Community Perspective results'!$N$35,'Community Perspective results'!$S$35)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results'!$F$35,'Community Perspective results'!$K$35,'Community Perspective results'!$P$35,'Community Perspective results'!$U$35)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61824"/>
        <c:axId val="119148928"/>
      </c:barChart>
      <c:catAx>
        <c:axId val="1192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48928"/>
        <c:crosses val="autoZero"/>
        <c:auto val="1"/>
        <c:lblAlgn val="ctr"/>
        <c:lblOffset val="100"/>
        <c:noMultiLvlLbl val="0"/>
      </c:catAx>
      <c:valAx>
        <c:axId val="119148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261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results'!$D$36,'Community Perspective results'!$G$36,'Community Perspective results'!$L$36)</c:f>
              <c:numCache>
                <c:formatCode>0%</c:formatCode>
                <c:ptCount val="3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results'!$E$36,'Community Perspective results'!$I$36,'Community Perspective results'!$N$36,'Community Perspective results'!$S$36)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results'!$F$36,'Community Perspective results'!$K$36,'Community Perspective results'!$P$36,'Community Perspective results'!$U$36)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74656"/>
        <c:axId val="119176192"/>
      </c:barChart>
      <c:catAx>
        <c:axId val="1191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76192"/>
        <c:crosses val="autoZero"/>
        <c:auto val="1"/>
        <c:lblAlgn val="ctr"/>
        <c:lblOffset val="100"/>
        <c:noMultiLvlLbl val="0"/>
      </c:catAx>
      <c:valAx>
        <c:axId val="119176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746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results'!$D$38,'Community Perspective results'!$G$38,'Community Perspective results'!$L$38,'Community Perspective results'!$Q$38)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results'!$E$38,'Community Perspective results'!$I$38,'Community Perspective results'!$N$38,'Community Perspective results'!$S$38)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results'!$F$38,'Community Perspective results'!$K$38,'Community Perspective results'!$P$38,'Community Perspective results'!$U$38)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98080"/>
        <c:axId val="119199616"/>
      </c:barChart>
      <c:catAx>
        <c:axId val="1191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99616"/>
        <c:crosses val="autoZero"/>
        <c:auto val="1"/>
        <c:lblAlgn val="ctr"/>
        <c:lblOffset val="100"/>
        <c:noMultiLvlLbl val="0"/>
      </c:catAx>
      <c:valAx>
        <c:axId val="119199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198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results'!$D$39,'Community Perspective results'!$G$39,'Community Perspective results'!$L$39,'Community Perspective results'!$Q$39)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results'!$E$39,'Community Perspective results'!$I$39,'Community Perspective results'!$N$39)</c:f>
              <c:numCache>
                <c:formatCode>0%</c:formatCode>
                <c:ptCount val="3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results'!$F$39,'Community Perspective results'!$K$39,'Community Perspective results'!$P$39,'Community Perspective results'!$U$39)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92768"/>
        <c:axId val="114594560"/>
      </c:barChart>
      <c:catAx>
        <c:axId val="1145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594560"/>
        <c:crosses val="autoZero"/>
        <c:auto val="1"/>
        <c:lblAlgn val="ctr"/>
        <c:lblOffset val="100"/>
        <c:noMultiLvlLbl val="0"/>
      </c:catAx>
      <c:valAx>
        <c:axId val="114594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592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results'!$D$44,'Community Perspective results'!$G$44,'Community Perspective results'!$L$44,'Community Perspective results'!$Q$44)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results'!$E$44,'Community Perspective results'!$I$44,'Community Perspective results'!$N$44,'Community Perspective results'!$S$44)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results'!$F$44,'Community Perspective results'!$K$44,'Community Perspective results'!$P$44)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12096"/>
        <c:axId val="114613632"/>
      </c:barChart>
      <c:catAx>
        <c:axId val="1146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613632"/>
        <c:crosses val="autoZero"/>
        <c:auto val="1"/>
        <c:lblAlgn val="ctr"/>
        <c:lblOffset val="100"/>
        <c:noMultiLvlLbl val="0"/>
      </c:catAx>
      <c:valAx>
        <c:axId val="114613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6120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results'!$D$45,'Community Perspective results'!$G$45,'Community Perspective results'!$L$45)</c:f>
              <c:numCache>
                <c:formatCode>0%</c:formatCode>
                <c:ptCount val="3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results'!$E$45,'Community Perspective results'!$I$45,'Community Perspective results'!$N$45,'Community Perspective results'!$S$45)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(Graphs!$L$2,Graphs!$L$3,Graphs!$L$4)</c:f>
              <c:strCache>
                <c:ptCount val="3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</c:strCache>
            </c:strRef>
          </c:cat>
          <c:val>
            <c:numRef>
              <c:f>('Community Perspective results'!$F$45,'Community Perspective results'!$K$45,'Community Perspective results'!$P$45,'Community Perspective results'!$U$45)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25632"/>
        <c:axId val="114727168"/>
      </c:barChart>
      <c:catAx>
        <c:axId val="114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727168"/>
        <c:crosses val="autoZero"/>
        <c:auto val="1"/>
        <c:lblAlgn val="ctr"/>
        <c:lblOffset val="100"/>
        <c:noMultiLvlLbl val="0"/>
      </c:catAx>
      <c:valAx>
        <c:axId val="114727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725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95" r="0.70000000000000095" t="0.75000000000000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6.22205356860513E-2"/>
          <c:y val="3.5499663261516802E-2"/>
          <c:w val="0.91047085677453299"/>
          <c:h val="0.75285471668982995"/>
        </c:manualLayout>
      </c:layout>
      <c:bar3DChart>
        <c:barDir val="col"/>
        <c:grouping val="stacked"/>
        <c:varyColors val="0"/>
        <c:ser>
          <c:idx val="0"/>
          <c:order val="0"/>
          <c:tx>
            <c:v>Actual score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Results'!$C$16,'Overall Annual Results'!$F$16,'Overall Annual Results'!$I$16)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v>Gap between score &amp; target</c:v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('Overall Annual Results'!$C$3,'Overall Annual Results'!$F$3,'Overall Annual Results'!$I$3)</c:f>
              <c:strCache>
                <c:ptCount val="3"/>
                <c:pt idx="0">
                  <c:v>2012/13 Balanced Score</c:v>
                </c:pt>
                <c:pt idx="1">
                  <c:v>2013/14 Balanced score</c:v>
                </c:pt>
                <c:pt idx="2">
                  <c:v>2014/15  Balanced score</c:v>
                </c:pt>
              </c:strCache>
            </c:strRef>
          </c:cat>
          <c:val>
            <c:numRef>
              <c:f>('Overall Annual Results'!$E$16,'Overall Annual Results'!$H$16,'Overall Annual Results'!$K$16)</c:f>
              <c:numCache>
                <c:formatCode>#,##0</c:formatCode>
                <c:ptCount val="3"/>
                <c:pt idx="0">
                  <c:v>66.666666666666629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515200"/>
        <c:axId val="96516736"/>
        <c:axId val="0"/>
      </c:bar3DChart>
      <c:catAx>
        <c:axId val="9651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en-US"/>
          </a:p>
        </c:txPr>
        <c:crossAx val="96516736"/>
        <c:crosses val="autoZero"/>
        <c:auto val="1"/>
        <c:lblAlgn val="ctr"/>
        <c:lblOffset val="100"/>
        <c:noMultiLvlLbl val="0"/>
      </c:catAx>
      <c:valAx>
        <c:axId val="96516736"/>
        <c:scaling>
          <c:orientation val="minMax"/>
          <c:max val="18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96515200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13091720260113701"/>
          <c:y val="0.90085993796230002"/>
          <c:w val="0.666503075970311"/>
          <c:h val="8.6475662703105402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results'!$D$47,'Community Perspective results'!$G$47,'Community Perspective results'!$L$47,'Community Perspective results'!$Q$47)</c:f>
              <c:numCache>
                <c:formatCode>0%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results'!$E$47,'Community Perspective results'!$I$47,'Community Perspective results'!$N$47)</c:f>
              <c:numCache>
                <c:formatCode>0%</c:formatCode>
                <c:ptCount val="3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results'!$F$47,'Community Perspective results'!$K$47,'Community Perspective results'!$P$47,'Community Perspective results'!$U$47)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45216"/>
        <c:axId val="119547008"/>
      </c:barChart>
      <c:catAx>
        <c:axId val="1195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47008"/>
        <c:crosses val="autoZero"/>
        <c:auto val="1"/>
        <c:lblAlgn val="ctr"/>
        <c:lblOffset val="100"/>
        <c:noMultiLvlLbl val="0"/>
      </c:catAx>
      <c:valAx>
        <c:axId val="119547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452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results'!$D$48,'Community Perspective results'!$G$48,'Community Perspective results'!$L$48)</c:f>
              <c:numCache>
                <c:formatCode>0%</c:formatCode>
                <c:ptCount val="3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results'!$E$48,'Community Perspective results'!$I$48,'Community Perspective results'!$N$48)</c:f>
              <c:numCache>
                <c:formatCode>0%</c:formatCode>
                <c:ptCount val="3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results'!$F$48,'Community Perspective results'!$K$48,'Community Perspective results'!$P$48)</c:f>
              <c:numCache>
                <c:formatCode>0%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68640"/>
        <c:axId val="119570432"/>
      </c:barChart>
      <c:catAx>
        <c:axId val="1195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70432"/>
        <c:crosses val="autoZero"/>
        <c:auto val="1"/>
        <c:lblAlgn val="ctr"/>
        <c:lblOffset val="100"/>
        <c:noMultiLvlLbl val="0"/>
      </c:catAx>
      <c:valAx>
        <c:axId val="119570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68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results'!$D$50,'Community Perspective results'!$G$50,'Community Perspective results'!$L$50,'Community Perspective results'!$Q$50)</c:f>
              <c:numCache>
                <c:formatCode>0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results'!$E$50,'Community Perspective results'!$I$50,'Community Perspective results'!$N$50,'Community Perspective results'!$S$50)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results'!$F$50,'Community Perspective results'!$K$50)</c:f>
              <c:numCache>
                <c:formatCode>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78080"/>
        <c:axId val="119679616"/>
      </c:barChart>
      <c:catAx>
        <c:axId val="1196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679616"/>
        <c:crosses val="autoZero"/>
        <c:auto val="1"/>
        <c:lblAlgn val="ctr"/>
        <c:lblOffset val="100"/>
        <c:noMultiLvlLbl val="0"/>
      </c:catAx>
      <c:valAx>
        <c:axId val="119679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678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5445026178010501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results'!$D$51,'Community Perspective results'!$G$51,'Community Perspective results'!$L$51)</c:f>
              <c:numCache>
                <c:formatCode>0</c:formatCode>
                <c:ptCount val="3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results'!$E$51,'Community Perspective results'!$I$51,'Community Perspective results'!$N$51,'Community Perspective results'!$S$51)</c:f>
              <c:numCache>
                <c:formatCode>0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('Community Perspective results'!$F$51,'Community Perspective results'!$K$51,'Community Perspective results'!$P$51,'Community Perspective results'!$U$51)</c:f>
              <c:numCache>
                <c:formatCode>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05600"/>
        <c:axId val="119707136"/>
      </c:barChart>
      <c:catAx>
        <c:axId val="1197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707136"/>
        <c:crosses val="autoZero"/>
        <c:auto val="1"/>
        <c:lblAlgn val="ctr"/>
        <c:lblOffset val="100"/>
        <c:noMultiLvlLbl val="0"/>
      </c:catAx>
      <c:valAx>
        <c:axId val="1197071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705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40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results'!$D$5,'Financial Perspective results'!$G$5,'Financial Perspective results'!$L$5,'Financial Perspective results'!$Q$5)</c:f>
              <c:numCache>
                <c:formatCode>_("£"* #,##0_);_("£"* \(#,##0\);_("£"* "-"_);_(@_)</c:formatCode>
                <c:ptCount val="4"/>
                <c:pt idx="0">
                  <c:v>50000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results'!$E$5,'Financial Perspective results'!$I$5,'Financial Perspective results'!$N$5,'Financial Perspective results'!$S$5)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results'!$F$5,'Financial Perspective results'!$K$5,'Financial Perspective results'!$P$5,'Financial Perspective results'!$U$5)</c:f>
              <c:numCache>
                <c:formatCode>_("£"* #,##0_);_("£"* \(#,##0\);_("£"* "-"_);_(@_)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45152"/>
        <c:axId val="119759232"/>
      </c:barChart>
      <c:catAx>
        <c:axId val="1197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759232"/>
        <c:crosses val="autoZero"/>
        <c:auto val="1"/>
        <c:lblAlgn val="ctr"/>
        <c:lblOffset val="100"/>
        <c:noMultiLvlLbl val="0"/>
      </c:catAx>
      <c:valAx>
        <c:axId val="119759232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745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99" l="0.70000000000000095" r="0.70000000000000095" t="0.75000000000000699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50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results'!$D$6,'Financial Perspective results'!$G$6,'Financial Perspective results'!$L$6,'Financial Perspective results'!$Q$6)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results'!$E$6,'Financial Perspective results'!$I$6,'Financial Perspective results'!$N$6,'Financial Perspective results'!$S$6)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results'!$F$6,'Financial Perspective results'!$K$6,'Financial Perspective results'!$P$6,'Financial Perspective results'!$U$6)</c:f>
              <c:numCache>
                <c:formatCode>_("£"* #,##0_);_("£"* \(#,##0\);_("£"* "-"_);_(@_)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89056"/>
        <c:axId val="119790592"/>
      </c:barChart>
      <c:catAx>
        <c:axId val="119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790592"/>
        <c:crosses val="autoZero"/>
        <c:auto val="1"/>
        <c:lblAlgn val="ctr"/>
        <c:lblOffset val="100"/>
        <c:noMultiLvlLbl val="0"/>
      </c:catAx>
      <c:valAx>
        <c:axId val="119790592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789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99" l="0.70000000000000095" r="0.70000000000000095" t="0.75000000000000799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50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results'!$D$7,'Financial Perspective results'!$G$7,'Financial Perspective results'!$L$7,'Financial Perspective results'!$Q$7)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results'!$E$7,'Financial Perspective results'!$I$7,'Financial Perspective results'!$N$7,'Financial Perspective results'!$S$7)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results'!$F$7,'Financial Perspective results'!$K$7,'Financial Perspective results'!$P$7,'Financial Perspective results'!$U$7)</c:f>
              <c:numCache>
                <c:formatCode>_("£"* #,##0_);_("£"* \(#,##0\);_("£"* "-"_);_(@_)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2112"/>
        <c:axId val="119883648"/>
      </c:barChart>
      <c:catAx>
        <c:axId val="1198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883648"/>
        <c:crosses val="autoZero"/>
        <c:auto val="1"/>
        <c:lblAlgn val="ctr"/>
        <c:lblOffset val="100"/>
        <c:noMultiLvlLbl val="0"/>
      </c:catAx>
      <c:valAx>
        <c:axId val="119883648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88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99" l="0.70000000000000095" r="0.70000000000000095" t="0.75000000000000799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505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results'!$D$8,'Financial Perspective results'!$G$8,'Financial Perspective results'!$L$8,'Financial Perspective results'!$Q$8)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results'!$E$8,'Financial Perspective results'!$I$8,'Financial Perspective results'!$N$8,'Financial Perspective results'!$S$8)</c:f>
              <c:numCache>
                <c:formatCode>_("£"* #,##0_);_("£"* \(#,##0\);_("£"* "-"_);_(@_)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('Financial Perspective results'!$F$8,'Financial Perspective results'!$K$8,'Financial Perspective results'!$P$8,'Financial Perspective results'!$U$8)</c:f>
              <c:numCache>
                <c:formatCode>_("£"* #,##0_);_("£"* \(#,##0\);_("£"* "-"_);_(@_)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92992"/>
        <c:axId val="119915264"/>
      </c:barChart>
      <c:catAx>
        <c:axId val="1198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915264"/>
        <c:crosses val="autoZero"/>
        <c:auto val="1"/>
        <c:lblAlgn val="ctr"/>
        <c:lblOffset val="100"/>
        <c:noMultiLvlLbl val="0"/>
      </c:catAx>
      <c:valAx>
        <c:axId val="119915264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892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99" l="0.70000000000000095" r="0.70000000000000095" t="0.75000000000000799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6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results'!$D$4,'Staff Perspective results'!$G$4,'Staff Perspective results'!$L$4,'Staff Perspective results'!$Q$4)</c:f>
              <c:numCache>
                <c:formatCode>0%</c:formatCode>
                <c:ptCount val="4"/>
                <c:pt idx="0">
                  <c:v>0.7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results'!$E$4,'Staff Perspective results'!$I$4,'Staff Perspective results'!$N$4,'Staff Perspective results'!$S$4)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results'!$F$4,'Staff Perspective results'!$K$4,'Staff Perspective results'!$P$4,'Staff Perspective results'!$U$4)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14720"/>
        <c:axId val="120016256"/>
      </c:barChart>
      <c:catAx>
        <c:axId val="1200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016256"/>
        <c:crosses val="autoZero"/>
        <c:auto val="1"/>
        <c:lblAlgn val="ctr"/>
        <c:lblOffset val="100"/>
        <c:noMultiLvlLbl val="0"/>
      </c:catAx>
      <c:valAx>
        <c:axId val="120016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014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99" l="0.70000000000000095" r="0.70000000000000095" t="0.75000000000000799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830715532302E-2"/>
          <c:y val="5.5118110236220499E-2"/>
          <c:w val="0.62608142067348604"/>
          <c:h val="0.80708661417322902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Results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results'!$D$5,'Staff Perspective results'!$G$5,'Staff Perspective results'!$L$5,'Staff Perspective results'!$Q$5)</c:f>
              <c:numCache>
                <c:formatCode>0%</c:formatCode>
                <c:ptCount val="4"/>
                <c:pt idx="0">
                  <c:v>0.8</c:v>
                </c:pt>
              </c:numCache>
            </c:numRef>
          </c:val>
        </c:ser>
        <c:ser>
          <c:idx val="1"/>
          <c:order val="1"/>
          <c:tx>
            <c:v>Internal Target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results'!$E$5,'Staff Perspective results'!$I$5,'Staff Perspective results'!$N$5,'Staff Perspective results'!$S$5)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tx>
            <c:v>External benchmark</c:v>
          </c:tx>
          <c:invertIfNegative val="0"/>
          <c:cat>
            <c:strRef>
              <c:f>(Graphs!$L$2,Graphs!$L$3,Graphs!$L$4,Graphs!$L$5)</c:f>
              <c:strCache>
                <c:ptCount val="4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</c:strCache>
            </c:strRef>
          </c:cat>
          <c:val>
            <c:numRef>
              <c:f>('Staff Perspective results'!$F$5,'Staff Perspective results'!$K$5,'Staff Perspective results'!$P$5,'Staff Perspective results'!$U$5)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50432"/>
        <c:axId val="120051968"/>
      </c:barChart>
      <c:catAx>
        <c:axId val="1200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051968"/>
        <c:crosses val="autoZero"/>
        <c:auto val="1"/>
        <c:lblAlgn val="ctr"/>
        <c:lblOffset val="100"/>
        <c:noMultiLvlLbl val="0"/>
      </c:catAx>
      <c:valAx>
        <c:axId val="120051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0050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99" l="0.70000000000000095" r="0.70000000000000095" t="0.7500000000000079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Outcomes &amp; performance measures'!B47"/><Relationship Id="rId3" Type="http://schemas.openxmlformats.org/officeDocument/2006/relationships/hyperlink" Target="#'Outcomes &amp; performance measures'!B19"/><Relationship Id="rId7" Type="http://schemas.openxmlformats.org/officeDocument/2006/relationships/hyperlink" Target="#'Outcomes &amp; performance measures'!B42"/><Relationship Id="rId12" Type="http://schemas.openxmlformats.org/officeDocument/2006/relationships/hyperlink" Target="#'Improvement Plan'!A1"/><Relationship Id="rId2" Type="http://schemas.openxmlformats.org/officeDocument/2006/relationships/hyperlink" Target="#'Outcomes &amp; performance measures'!B5"/><Relationship Id="rId1" Type="http://schemas.openxmlformats.org/officeDocument/2006/relationships/hyperlink" Target="#'Outcomes &amp; performance measures'!B60"/><Relationship Id="rId6" Type="http://schemas.openxmlformats.org/officeDocument/2006/relationships/hyperlink" Target="#'Outcomes &amp; performance measures'!B36"/><Relationship Id="rId11" Type="http://schemas.openxmlformats.org/officeDocument/2006/relationships/hyperlink" Target="#'Service Development Plan'!A1"/><Relationship Id="rId5" Type="http://schemas.openxmlformats.org/officeDocument/2006/relationships/hyperlink" Target="#'Outcomes &amp; performance measures'!B31"/><Relationship Id="rId10" Type="http://schemas.openxmlformats.org/officeDocument/2006/relationships/hyperlink" Target="#'Review &amp; Improvement System'!A2"/><Relationship Id="rId4" Type="http://schemas.openxmlformats.org/officeDocument/2006/relationships/hyperlink" Target="#'Outcomes &amp; performance measures'!B27"/><Relationship Id="rId9" Type="http://schemas.openxmlformats.org/officeDocument/2006/relationships/hyperlink" Target="#'Outcomes &amp; performance measures'!B53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35.xml"/><Relationship Id="rId21" Type="http://schemas.openxmlformats.org/officeDocument/2006/relationships/chart" Target="../charts/chart30.xml"/><Relationship Id="rId34" Type="http://schemas.openxmlformats.org/officeDocument/2006/relationships/chart" Target="../charts/chart43.xml"/><Relationship Id="rId42" Type="http://schemas.openxmlformats.org/officeDocument/2006/relationships/chart" Target="../charts/chart51.xml"/><Relationship Id="rId47" Type="http://schemas.openxmlformats.org/officeDocument/2006/relationships/chart" Target="../charts/chart56.xml"/><Relationship Id="rId50" Type="http://schemas.openxmlformats.org/officeDocument/2006/relationships/chart" Target="../charts/chart59.xml"/><Relationship Id="rId55" Type="http://schemas.openxmlformats.org/officeDocument/2006/relationships/chart" Target="../charts/chart64.xml"/><Relationship Id="rId63" Type="http://schemas.openxmlformats.org/officeDocument/2006/relationships/chart" Target="../charts/chart72.xml"/><Relationship Id="rId68" Type="http://schemas.openxmlformats.org/officeDocument/2006/relationships/chart" Target="../charts/chart77.xml"/><Relationship Id="rId76" Type="http://schemas.openxmlformats.org/officeDocument/2006/relationships/chart" Target="../charts/chart85.xml"/><Relationship Id="rId84" Type="http://schemas.openxmlformats.org/officeDocument/2006/relationships/chart" Target="../charts/chart93.xml"/><Relationship Id="rId89" Type="http://schemas.openxmlformats.org/officeDocument/2006/relationships/chart" Target="../charts/chart98.xml"/><Relationship Id="rId97" Type="http://schemas.openxmlformats.org/officeDocument/2006/relationships/chart" Target="../charts/chart106.xml"/><Relationship Id="rId7" Type="http://schemas.openxmlformats.org/officeDocument/2006/relationships/chart" Target="../charts/chart16.xml"/><Relationship Id="rId71" Type="http://schemas.openxmlformats.org/officeDocument/2006/relationships/chart" Target="../charts/chart80.xml"/><Relationship Id="rId92" Type="http://schemas.openxmlformats.org/officeDocument/2006/relationships/chart" Target="../charts/chart101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29" Type="http://schemas.openxmlformats.org/officeDocument/2006/relationships/chart" Target="../charts/chart38.xml"/><Relationship Id="rId11" Type="http://schemas.openxmlformats.org/officeDocument/2006/relationships/chart" Target="../charts/chart20.xml"/><Relationship Id="rId24" Type="http://schemas.openxmlformats.org/officeDocument/2006/relationships/chart" Target="../charts/chart33.xml"/><Relationship Id="rId32" Type="http://schemas.openxmlformats.org/officeDocument/2006/relationships/chart" Target="../charts/chart41.xml"/><Relationship Id="rId37" Type="http://schemas.openxmlformats.org/officeDocument/2006/relationships/chart" Target="../charts/chart46.xml"/><Relationship Id="rId40" Type="http://schemas.openxmlformats.org/officeDocument/2006/relationships/chart" Target="../charts/chart49.xml"/><Relationship Id="rId45" Type="http://schemas.openxmlformats.org/officeDocument/2006/relationships/chart" Target="../charts/chart54.xml"/><Relationship Id="rId53" Type="http://schemas.openxmlformats.org/officeDocument/2006/relationships/chart" Target="../charts/chart62.xml"/><Relationship Id="rId58" Type="http://schemas.openxmlformats.org/officeDocument/2006/relationships/chart" Target="../charts/chart67.xml"/><Relationship Id="rId66" Type="http://schemas.openxmlformats.org/officeDocument/2006/relationships/chart" Target="../charts/chart75.xml"/><Relationship Id="rId74" Type="http://schemas.openxmlformats.org/officeDocument/2006/relationships/chart" Target="../charts/chart83.xml"/><Relationship Id="rId79" Type="http://schemas.openxmlformats.org/officeDocument/2006/relationships/chart" Target="../charts/chart88.xml"/><Relationship Id="rId87" Type="http://schemas.openxmlformats.org/officeDocument/2006/relationships/chart" Target="../charts/chart96.xml"/><Relationship Id="rId5" Type="http://schemas.openxmlformats.org/officeDocument/2006/relationships/chart" Target="../charts/chart14.xml"/><Relationship Id="rId61" Type="http://schemas.openxmlformats.org/officeDocument/2006/relationships/chart" Target="../charts/chart70.xml"/><Relationship Id="rId82" Type="http://schemas.openxmlformats.org/officeDocument/2006/relationships/chart" Target="../charts/chart91.xml"/><Relationship Id="rId90" Type="http://schemas.openxmlformats.org/officeDocument/2006/relationships/chart" Target="../charts/chart99.xml"/><Relationship Id="rId95" Type="http://schemas.openxmlformats.org/officeDocument/2006/relationships/chart" Target="../charts/chart104.xml"/><Relationship Id="rId19" Type="http://schemas.openxmlformats.org/officeDocument/2006/relationships/chart" Target="../charts/chart28.xml"/><Relationship Id="rId14" Type="http://schemas.openxmlformats.org/officeDocument/2006/relationships/chart" Target="../charts/chart23.xml"/><Relationship Id="rId22" Type="http://schemas.openxmlformats.org/officeDocument/2006/relationships/chart" Target="../charts/chart31.xml"/><Relationship Id="rId27" Type="http://schemas.openxmlformats.org/officeDocument/2006/relationships/chart" Target="../charts/chart36.xml"/><Relationship Id="rId30" Type="http://schemas.openxmlformats.org/officeDocument/2006/relationships/chart" Target="../charts/chart39.xml"/><Relationship Id="rId35" Type="http://schemas.openxmlformats.org/officeDocument/2006/relationships/chart" Target="../charts/chart44.xml"/><Relationship Id="rId43" Type="http://schemas.openxmlformats.org/officeDocument/2006/relationships/chart" Target="../charts/chart52.xml"/><Relationship Id="rId48" Type="http://schemas.openxmlformats.org/officeDocument/2006/relationships/chart" Target="../charts/chart57.xml"/><Relationship Id="rId56" Type="http://schemas.openxmlformats.org/officeDocument/2006/relationships/chart" Target="../charts/chart65.xml"/><Relationship Id="rId64" Type="http://schemas.openxmlformats.org/officeDocument/2006/relationships/chart" Target="../charts/chart73.xml"/><Relationship Id="rId69" Type="http://schemas.openxmlformats.org/officeDocument/2006/relationships/chart" Target="../charts/chart78.xml"/><Relationship Id="rId77" Type="http://schemas.openxmlformats.org/officeDocument/2006/relationships/chart" Target="../charts/chart86.xml"/><Relationship Id="rId100" Type="http://schemas.openxmlformats.org/officeDocument/2006/relationships/chart" Target="../charts/chart109.xml"/><Relationship Id="rId8" Type="http://schemas.openxmlformats.org/officeDocument/2006/relationships/chart" Target="../charts/chart17.xml"/><Relationship Id="rId51" Type="http://schemas.openxmlformats.org/officeDocument/2006/relationships/chart" Target="../charts/chart60.xml"/><Relationship Id="rId72" Type="http://schemas.openxmlformats.org/officeDocument/2006/relationships/chart" Target="../charts/chart81.xml"/><Relationship Id="rId80" Type="http://schemas.openxmlformats.org/officeDocument/2006/relationships/chart" Target="../charts/chart89.xml"/><Relationship Id="rId85" Type="http://schemas.openxmlformats.org/officeDocument/2006/relationships/chart" Target="../charts/chart94.xml"/><Relationship Id="rId93" Type="http://schemas.openxmlformats.org/officeDocument/2006/relationships/chart" Target="../charts/chart102.xml"/><Relationship Id="rId98" Type="http://schemas.openxmlformats.org/officeDocument/2006/relationships/chart" Target="../charts/chart107.xml"/><Relationship Id="rId3" Type="http://schemas.openxmlformats.org/officeDocument/2006/relationships/chart" Target="../charts/chart12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5" Type="http://schemas.openxmlformats.org/officeDocument/2006/relationships/chart" Target="../charts/chart34.xml"/><Relationship Id="rId33" Type="http://schemas.openxmlformats.org/officeDocument/2006/relationships/chart" Target="../charts/chart42.xml"/><Relationship Id="rId38" Type="http://schemas.openxmlformats.org/officeDocument/2006/relationships/chart" Target="../charts/chart47.xml"/><Relationship Id="rId46" Type="http://schemas.openxmlformats.org/officeDocument/2006/relationships/chart" Target="../charts/chart55.xml"/><Relationship Id="rId59" Type="http://schemas.openxmlformats.org/officeDocument/2006/relationships/chart" Target="../charts/chart68.xml"/><Relationship Id="rId67" Type="http://schemas.openxmlformats.org/officeDocument/2006/relationships/chart" Target="../charts/chart76.xml"/><Relationship Id="rId20" Type="http://schemas.openxmlformats.org/officeDocument/2006/relationships/chart" Target="../charts/chart29.xml"/><Relationship Id="rId41" Type="http://schemas.openxmlformats.org/officeDocument/2006/relationships/chart" Target="../charts/chart50.xml"/><Relationship Id="rId54" Type="http://schemas.openxmlformats.org/officeDocument/2006/relationships/chart" Target="../charts/chart63.xml"/><Relationship Id="rId62" Type="http://schemas.openxmlformats.org/officeDocument/2006/relationships/chart" Target="../charts/chart71.xml"/><Relationship Id="rId70" Type="http://schemas.openxmlformats.org/officeDocument/2006/relationships/chart" Target="../charts/chart79.xml"/><Relationship Id="rId75" Type="http://schemas.openxmlformats.org/officeDocument/2006/relationships/chart" Target="../charts/chart84.xml"/><Relationship Id="rId83" Type="http://schemas.openxmlformats.org/officeDocument/2006/relationships/chart" Target="../charts/chart92.xml"/><Relationship Id="rId88" Type="http://schemas.openxmlformats.org/officeDocument/2006/relationships/chart" Target="../charts/chart97.xml"/><Relationship Id="rId91" Type="http://schemas.openxmlformats.org/officeDocument/2006/relationships/chart" Target="../charts/chart100.xml"/><Relationship Id="rId96" Type="http://schemas.openxmlformats.org/officeDocument/2006/relationships/chart" Target="../charts/chart10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5" Type="http://schemas.openxmlformats.org/officeDocument/2006/relationships/chart" Target="../charts/chart24.xml"/><Relationship Id="rId23" Type="http://schemas.openxmlformats.org/officeDocument/2006/relationships/chart" Target="../charts/chart32.xml"/><Relationship Id="rId28" Type="http://schemas.openxmlformats.org/officeDocument/2006/relationships/chart" Target="../charts/chart37.xml"/><Relationship Id="rId36" Type="http://schemas.openxmlformats.org/officeDocument/2006/relationships/chart" Target="../charts/chart45.xml"/><Relationship Id="rId49" Type="http://schemas.openxmlformats.org/officeDocument/2006/relationships/chart" Target="../charts/chart58.xml"/><Relationship Id="rId57" Type="http://schemas.openxmlformats.org/officeDocument/2006/relationships/chart" Target="../charts/chart66.xml"/><Relationship Id="rId10" Type="http://schemas.openxmlformats.org/officeDocument/2006/relationships/chart" Target="../charts/chart19.xml"/><Relationship Id="rId31" Type="http://schemas.openxmlformats.org/officeDocument/2006/relationships/chart" Target="../charts/chart40.xml"/><Relationship Id="rId44" Type="http://schemas.openxmlformats.org/officeDocument/2006/relationships/chart" Target="../charts/chart53.xml"/><Relationship Id="rId52" Type="http://schemas.openxmlformats.org/officeDocument/2006/relationships/chart" Target="../charts/chart61.xml"/><Relationship Id="rId60" Type="http://schemas.openxmlformats.org/officeDocument/2006/relationships/chart" Target="../charts/chart69.xml"/><Relationship Id="rId65" Type="http://schemas.openxmlformats.org/officeDocument/2006/relationships/chart" Target="../charts/chart74.xml"/><Relationship Id="rId73" Type="http://schemas.openxmlformats.org/officeDocument/2006/relationships/chart" Target="../charts/chart82.xml"/><Relationship Id="rId78" Type="http://schemas.openxmlformats.org/officeDocument/2006/relationships/chart" Target="../charts/chart87.xml"/><Relationship Id="rId81" Type="http://schemas.openxmlformats.org/officeDocument/2006/relationships/chart" Target="../charts/chart90.xml"/><Relationship Id="rId86" Type="http://schemas.openxmlformats.org/officeDocument/2006/relationships/chart" Target="../charts/chart95.xml"/><Relationship Id="rId94" Type="http://schemas.openxmlformats.org/officeDocument/2006/relationships/chart" Target="../charts/chart103.xml"/><Relationship Id="rId99" Type="http://schemas.openxmlformats.org/officeDocument/2006/relationships/chart" Target="../charts/chart108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39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440532</xdr:colOff>
      <xdr:row>3</xdr:row>
      <xdr:rowOff>357187</xdr:rowOff>
    </xdr:from>
    <xdr:to>
      <xdr:col>8</xdr:col>
      <xdr:colOff>671722</xdr:colOff>
      <xdr:row>5</xdr:row>
      <xdr:rowOff>221456</xdr:rowOff>
    </xdr:to>
    <xdr:cxnSp macro="">
      <xdr:nvCxnSpPr>
        <xdr:cNvPr id="119" name="Straight Connector 118"/>
        <xdr:cNvCxnSpPr/>
      </xdr:nvCxnSpPr>
      <xdr:spPr bwMode="auto">
        <a:xfrm>
          <a:off x="5167313" y="1869281"/>
          <a:ext cx="1636128" cy="7096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771734</xdr:colOff>
      <xdr:row>4</xdr:row>
      <xdr:rowOff>0</xdr:rowOff>
    </xdr:from>
    <xdr:to>
      <xdr:col>5</xdr:col>
      <xdr:colOff>95250</xdr:colOff>
      <xdr:row>5</xdr:row>
      <xdr:rowOff>188119</xdr:rowOff>
    </xdr:to>
    <xdr:cxnSp macro="">
      <xdr:nvCxnSpPr>
        <xdr:cNvPr id="115" name="Straight Connector 114"/>
        <xdr:cNvCxnSpPr/>
      </xdr:nvCxnSpPr>
      <xdr:spPr bwMode="auto">
        <a:xfrm flipH="1">
          <a:off x="3998328" y="1893094"/>
          <a:ext cx="216485" cy="6524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724110</xdr:colOff>
      <xdr:row>4</xdr:row>
      <xdr:rowOff>11906</xdr:rowOff>
    </xdr:from>
    <xdr:to>
      <xdr:col>4</xdr:col>
      <xdr:colOff>869156</xdr:colOff>
      <xdr:row>5</xdr:row>
      <xdr:rowOff>211932</xdr:rowOff>
    </xdr:to>
    <xdr:cxnSp macro="">
      <xdr:nvCxnSpPr>
        <xdr:cNvPr id="113" name="Straight Connector 112"/>
        <xdr:cNvCxnSpPr/>
      </xdr:nvCxnSpPr>
      <xdr:spPr bwMode="auto">
        <a:xfrm flipH="1">
          <a:off x="3093454" y="1905000"/>
          <a:ext cx="1002296" cy="66437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730383</xdr:colOff>
      <xdr:row>3</xdr:row>
      <xdr:rowOff>345280</xdr:rowOff>
    </xdr:from>
    <xdr:to>
      <xdr:col>9</xdr:col>
      <xdr:colOff>130969</xdr:colOff>
      <xdr:row>5</xdr:row>
      <xdr:rowOff>245921</xdr:rowOff>
    </xdr:to>
    <xdr:cxnSp macro="">
      <xdr:nvCxnSpPr>
        <xdr:cNvPr id="201" name="Straight Connector 200"/>
        <xdr:cNvCxnSpPr>
          <a:stCxn id="2353" idx="2"/>
        </xdr:cNvCxnSpPr>
      </xdr:nvCxnSpPr>
      <xdr:spPr bwMode="auto">
        <a:xfrm flipH="1">
          <a:off x="5457164" y="1857374"/>
          <a:ext cx="1674680" cy="74598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76632</xdr:colOff>
      <xdr:row>4</xdr:row>
      <xdr:rowOff>1</xdr:rowOff>
    </xdr:from>
    <xdr:to>
      <xdr:col>10</xdr:col>
      <xdr:colOff>195263</xdr:colOff>
      <xdr:row>5</xdr:row>
      <xdr:rowOff>87458</xdr:rowOff>
    </xdr:to>
    <xdr:cxnSp macro="">
      <xdr:nvCxnSpPr>
        <xdr:cNvPr id="198" name="Straight Connector 197"/>
        <xdr:cNvCxnSpPr>
          <a:endCxn id="2415" idx="0"/>
        </xdr:cNvCxnSpPr>
      </xdr:nvCxnSpPr>
      <xdr:spPr bwMode="auto">
        <a:xfrm rot="5400000">
          <a:off x="7468141" y="2109680"/>
          <a:ext cx="551801" cy="11863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609385</xdr:colOff>
      <xdr:row>4</xdr:row>
      <xdr:rowOff>0</xdr:rowOff>
    </xdr:from>
    <xdr:to>
      <xdr:col>2</xdr:col>
      <xdr:colOff>279798</xdr:colOff>
      <xdr:row>5</xdr:row>
      <xdr:rowOff>87457</xdr:rowOff>
    </xdr:to>
    <xdr:cxnSp macro="">
      <xdr:nvCxnSpPr>
        <xdr:cNvPr id="90" name="Straight Connector 89"/>
        <xdr:cNvCxnSpPr>
          <a:stCxn id="2349" idx="2"/>
          <a:endCxn id="2356" idx="0"/>
        </xdr:cNvCxnSpPr>
      </xdr:nvCxnSpPr>
      <xdr:spPr bwMode="auto">
        <a:xfrm flipH="1">
          <a:off x="609385" y="1893094"/>
          <a:ext cx="1242038" cy="55180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19050</xdr:colOff>
      <xdr:row>18</xdr:row>
      <xdr:rowOff>9525</xdr:rowOff>
    </xdr:from>
    <xdr:to>
      <xdr:col>11</xdr:col>
      <xdr:colOff>581025</xdr:colOff>
      <xdr:row>19</xdr:row>
      <xdr:rowOff>295275</xdr:rowOff>
    </xdr:to>
    <xdr:sp macro="" textlink="">
      <xdr:nvSpPr>
        <xdr:cNvPr id="760353" name="AutoShape 16"/>
        <xdr:cNvSpPr>
          <a:spLocks/>
        </xdr:cNvSpPr>
      </xdr:nvSpPr>
      <xdr:spPr bwMode="auto">
        <a:xfrm rot="-5400000">
          <a:off x="4148138" y="2519362"/>
          <a:ext cx="723900" cy="8982075"/>
        </a:xfrm>
        <a:prstGeom prst="leftBrace">
          <a:avLst>
            <a:gd name="adj1" fmla="val 93576"/>
            <a:gd name="adj2" fmla="val 50815"/>
          </a:avLst>
        </a:prstGeom>
        <a:solidFill>
          <a:srgbClr val="969696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409574</xdr:colOff>
      <xdr:row>2</xdr:row>
      <xdr:rowOff>78581</xdr:rowOff>
    </xdr:from>
    <xdr:to>
      <xdr:col>10</xdr:col>
      <xdr:colOff>209549</xdr:colOff>
      <xdr:row>3</xdr:row>
      <xdr:rowOff>166687</xdr:rowOff>
    </xdr:to>
    <xdr:sp macro="" textlink="">
      <xdr:nvSpPr>
        <xdr:cNvPr id="2183" name="Text Box 135"/>
        <xdr:cNvSpPr txBox="1">
          <a:spLocks noChangeArrowheads="1"/>
        </xdr:cNvSpPr>
      </xdr:nvSpPr>
      <xdr:spPr bwMode="auto">
        <a:xfrm>
          <a:off x="1195387" y="1138237"/>
          <a:ext cx="6622256" cy="54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Overarching Strategic Outcomes for Barking &amp; Dagenham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(the social, health, environmental &amp; economic benefits that our outcomes will contribute to)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438151</xdr:colOff>
      <xdr:row>3</xdr:row>
      <xdr:rowOff>107156</xdr:rowOff>
    </xdr:from>
    <xdr:to>
      <xdr:col>4</xdr:col>
      <xdr:colOff>38100</xdr:colOff>
      <xdr:row>4</xdr:row>
      <xdr:rowOff>0</xdr:rowOff>
    </xdr:to>
    <xdr:sp macro="" textlink="">
      <xdr:nvSpPr>
        <xdr:cNvPr id="2349" name="AutoShape 301"/>
        <xdr:cNvSpPr>
          <a:spLocks noChangeArrowheads="1"/>
        </xdr:cNvSpPr>
      </xdr:nvSpPr>
      <xdr:spPr bwMode="auto">
        <a:xfrm>
          <a:off x="438151" y="1619250"/>
          <a:ext cx="2826543" cy="27384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Encouraging Civic Pride</a:t>
          </a:r>
        </a:p>
        <a:p>
          <a:pPr algn="ctr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57151</xdr:colOff>
      <xdr:row>3</xdr:row>
      <xdr:rowOff>95250</xdr:rowOff>
    </xdr:from>
    <xdr:to>
      <xdr:col>7</xdr:col>
      <xdr:colOff>295275</xdr:colOff>
      <xdr:row>3</xdr:row>
      <xdr:rowOff>369094</xdr:rowOff>
    </xdr:to>
    <xdr:sp macro="" textlink="">
      <xdr:nvSpPr>
        <xdr:cNvPr id="2351" name="AutoShape 303"/>
        <xdr:cNvSpPr>
          <a:spLocks noChangeArrowheads="1"/>
        </xdr:cNvSpPr>
      </xdr:nvSpPr>
      <xdr:spPr bwMode="auto">
        <a:xfrm>
          <a:off x="3283745" y="1607344"/>
          <a:ext cx="2536030" cy="27384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Enabling Social Responsibility</a:t>
          </a:r>
        </a:p>
        <a:p>
          <a:pPr algn="ctr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304800</xdr:colOff>
      <xdr:row>3</xdr:row>
      <xdr:rowOff>95249</xdr:rowOff>
    </xdr:from>
    <xdr:to>
      <xdr:col>11</xdr:col>
      <xdr:colOff>28575</xdr:colOff>
      <xdr:row>3</xdr:row>
      <xdr:rowOff>345280</xdr:rowOff>
    </xdr:to>
    <xdr:sp macro="" textlink="">
      <xdr:nvSpPr>
        <xdr:cNvPr id="2353" name="AutoShape 305"/>
        <xdr:cNvSpPr>
          <a:spLocks noChangeArrowheads="1"/>
        </xdr:cNvSpPr>
      </xdr:nvSpPr>
      <xdr:spPr bwMode="auto">
        <a:xfrm>
          <a:off x="5829300" y="1607343"/>
          <a:ext cx="2605088" cy="250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Growing The Borough</a:t>
          </a:r>
        </a:p>
        <a:p>
          <a:pPr algn="ctr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48492</xdr:colOff>
      <xdr:row>5</xdr:row>
      <xdr:rowOff>87457</xdr:rowOff>
    </xdr:from>
    <xdr:to>
      <xdr:col>1</xdr:col>
      <xdr:colOff>384464</xdr:colOff>
      <xdr:row>8</xdr:row>
      <xdr:rowOff>71437</xdr:rowOff>
    </xdr:to>
    <xdr:sp macro="" textlink="">
      <xdr:nvSpPr>
        <xdr:cNvPr id="2356" name="AutoShape 308"/>
        <xdr:cNvSpPr>
          <a:spLocks noChangeArrowheads="1"/>
        </xdr:cNvSpPr>
      </xdr:nvSpPr>
      <xdr:spPr bwMode="auto">
        <a:xfrm>
          <a:off x="48492" y="2444895"/>
          <a:ext cx="1121785" cy="99601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IO1 Increased self-confidence,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self-awareness &amp; community spirit amongst local people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345500</xdr:colOff>
      <xdr:row>5</xdr:row>
      <xdr:rowOff>85726</xdr:rowOff>
    </xdr:from>
    <xdr:to>
      <xdr:col>2</xdr:col>
      <xdr:colOff>467593</xdr:colOff>
      <xdr:row>8</xdr:row>
      <xdr:rowOff>71437</xdr:rowOff>
    </xdr:to>
    <xdr:sp macro="" textlink="">
      <xdr:nvSpPr>
        <xdr:cNvPr id="2409" name="AutoShape 361"/>
        <xdr:cNvSpPr>
          <a:spLocks noChangeArrowheads="1"/>
        </xdr:cNvSpPr>
      </xdr:nvSpPr>
      <xdr:spPr bwMode="auto">
        <a:xfrm>
          <a:off x="1131313" y="2443164"/>
          <a:ext cx="907905" cy="99774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IO2 Shared identity, sense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of place &amp; community and pride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448094</xdr:colOff>
      <xdr:row>5</xdr:row>
      <xdr:rowOff>85725</xdr:rowOff>
    </xdr:from>
    <xdr:to>
      <xdr:col>4</xdr:col>
      <xdr:colOff>195262</xdr:colOff>
      <xdr:row>8</xdr:row>
      <xdr:rowOff>71437</xdr:rowOff>
    </xdr:to>
    <xdr:sp macro="" textlink="">
      <xdr:nvSpPr>
        <xdr:cNvPr id="2431" name="AutoShape 383"/>
        <xdr:cNvSpPr>
          <a:spLocks noChangeArrowheads="1"/>
        </xdr:cNvSpPr>
      </xdr:nvSpPr>
      <xdr:spPr bwMode="auto">
        <a:xfrm>
          <a:off x="2019719" y="2443163"/>
          <a:ext cx="1402137" cy="9977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IO3 Council accountability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&amp; transparency, which facilitates people’s involvement in local government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559594</xdr:colOff>
      <xdr:row>10</xdr:row>
      <xdr:rowOff>166686</xdr:rowOff>
    </xdr:from>
    <xdr:to>
      <xdr:col>10</xdr:col>
      <xdr:colOff>785812</xdr:colOff>
      <xdr:row>13</xdr:row>
      <xdr:rowOff>166687</xdr:rowOff>
    </xdr:to>
    <xdr:sp macro="" textlink="">
      <xdr:nvSpPr>
        <xdr:cNvPr id="2482" name="AutoShape 434"/>
        <xdr:cNvSpPr>
          <a:spLocks noChangeArrowheads="1"/>
        </xdr:cNvSpPr>
      </xdr:nvSpPr>
      <xdr:spPr bwMode="auto">
        <a:xfrm>
          <a:off x="559594" y="3964780"/>
          <a:ext cx="7834312" cy="66675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Heritage Services exists to make a significant contribution to the above Outcomes, through bringing together a unique mix of expertise, collections, facilities and community support for the services  </a:t>
          </a:r>
          <a:r>
            <a:rPr lang="en-US" sz="10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(to collect, preserve and interpret for local people and visitors the evidence of Barking and Dagenham's past for enjoyment, learning and inspiration.)</a:t>
          </a:r>
        </a:p>
        <a:p>
          <a:pPr algn="l" rtl="0">
            <a:defRPr sz="1000"/>
          </a:pPr>
          <a:endParaRPr lang="en-US" sz="10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407193</xdr:colOff>
      <xdr:row>8</xdr:row>
      <xdr:rowOff>102392</xdr:rowOff>
    </xdr:from>
    <xdr:to>
      <xdr:col>10</xdr:col>
      <xdr:colOff>207168</xdr:colOff>
      <xdr:row>10</xdr:row>
      <xdr:rowOff>166686</xdr:rowOff>
    </xdr:to>
    <xdr:sp macro="" textlink="">
      <xdr:nvSpPr>
        <xdr:cNvPr id="50" name="Text Box 135"/>
        <xdr:cNvSpPr txBox="1">
          <a:spLocks noChangeArrowheads="1"/>
        </xdr:cNvSpPr>
      </xdr:nvSpPr>
      <xdr:spPr bwMode="auto">
        <a:xfrm>
          <a:off x="1193006" y="3471861"/>
          <a:ext cx="6622256" cy="492919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B &amp; D Heritage Services Mission 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(the purpose which justifies our continuing existence)</a:t>
          </a:r>
        </a:p>
      </xdr:txBody>
    </xdr:sp>
    <xdr:clientData/>
  </xdr:twoCellAnchor>
  <xdr:twoCellAnchor>
    <xdr:from>
      <xdr:col>1</xdr:col>
      <xdr:colOff>502443</xdr:colOff>
      <xdr:row>13</xdr:row>
      <xdr:rowOff>145256</xdr:rowOff>
    </xdr:from>
    <xdr:to>
      <xdr:col>10</xdr:col>
      <xdr:colOff>302418</xdr:colOff>
      <xdr:row>14</xdr:row>
      <xdr:rowOff>114950</xdr:rowOff>
    </xdr:to>
    <xdr:sp macro="" textlink="">
      <xdr:nvSpPr>
        <xdr:cNvPr id="55" name="Text Box 135"/>
        <xdr:cNvSpPr txBox="1">
          <a:spLocks noChangeArrowheads="1"/>
        </xdr:cNvSpPr>
      </xdr:nvSpPr>
      <xdr:spPr bwMode="auto">
        <a:xfrm>
          <a:off x="1288256" y="4610100"/>
          <a:ext cx="6622256" cy="291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Service Outcomes </a:t>
          </a: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(what B &amp; D Heritage Services will directly achieve)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9525</xdr:colOff>
      <xdr:row>15</xdr:row>
      <xdr:rowOff>295274</xdr:rowOff>
    </xdr:from>
    <xdr:to>
      <xdr:col>3</xdr:col>
      <xdr:colOff>571499</xdr:colOff>
      <xdr:row>17</xdr:row>
      <xdr:rowOff>219074</xdr:rowOff>
    </xdr:to>
    <xdr:sp macro="" textlink="">
      <xdr:nvSpPr>
        <xdr:cNvPr id="2599" name="AutoShape 55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" y="6115049"/>
          <a:ext cx="2933699" cy="504825"/>
        </a:xfrm>
        <a:prstGeom prst="roundRect">
          <a:avLst>
            <a:gd name="adj" fmla="val 16667"/>
          </a:avLst>
        </a:prstGeom>
        <a:solidFill>
          <a:srgbClr val="D6E3B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SO9 Reduced negative environmental impact from the facilities &amp; operations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35503</xdr:colOff>
      <xdr:row>14</xdr:row>
      <xdr:rowOff>28575</xdr:rowOff>
    </xdr:from>
    <xdr:to>
      <xdr:col>2</xdr:col>
      <xdr:colOff>426027</xdr:colOff>
      <xdr:row>15</xdr:row>
      <xdr:rowOff>238125</xdr:rowOff>
    </xdr:to>
    <xdr:sp macro="" textlink="">
      <xdr:nvSpPr>
        <xdr:cNvPr id="2601" name="AutoShape 55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5503" y="4819650"/>
          <a:ext cx="1962149" cy="113347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  <a:scene3d>
          <a:camera prst="orthographicFront"/>
          <a:lightRig rig="threePt" dir="t"/>
        </a:scene3d>
        <a:sp3d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SO1 More people of all ages  from all parts of the community visit Valence House &amp; Eastbury Manor regularly, and have a fun, welcoming &amp; safe experience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415638</xdr:colOff>
      <xdr:row>14</xdr:row>
      <xdr:rowOff>19051</xdr:rowOff>
    </xdr:from>
    <xdr:to>
      <xdr:col>4</xdr:col>
      <xdr:colOff>872836</xdr:colOff>
      <xdr:row>15</xdr:row>
      <xdr:rowOff>228602</xdr:rowOff>
    </xdr:to>
    <xdr:sp macro="" textlink="">
      <xdr:nvSpPr>
        <xdr:cNvPr id="2603" name="AutoShape 555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1987263" y="4810126"/>
          <a:ext cx="2114548" cy="1133476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SO2 More people engage with the history of Barking &amp; Dagenham to provoke thought &amp; emotions and develop their pride &amp; understanding of the heritage of the area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878896</xdr:colOff>
      <xdr:row>14</xdr:row>
      <xdr:rowOff>18184</xdr:rowOff>
    </xdr:from>
    <xdr:to>
      <xdr:col>6</xdr:col>
      <xdr:colOff>458931</xdr:colOff>
      <xdr:row>15</xdr:row>
      <xdr:rowOff>228600</xdr:rowOff>
    </xdr:to>
    <xdr:sp macro="" textlink="">
      <xdr:nvSpPr>
        <xdr:cNvPr id="2604" name="AutoShape 556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4107871" y="4809259"/>
          <a:ext cx="1084985" cy="1134341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SO3 More people come together to socialise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458931</xdr:colOff>
      <xdr:row>14</xdr:row>
      <xdr:rowOff>19049</xdr:rowOff>
    </xdr:from>
    <xdr:to>
      <xdr:col>8</xdr:col>
      <xdr:colOff>290080</xdr:colOff>
      <xdr:row>15</xdr:row>
      <xdr:rowOff>228599</xdr:rowOff>
    </xdr:to>
    <xdr:sp macro="" textlink="">
      <xdr:nvSpPr>
        <xdr:cNvPr id="2638" name="AutoShape 590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192856" y="4810124"/>
          <a:ext cx="1240849" cy="113347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SO4 People learn, develop, socialise &amp; contribute to society through volunteering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284884</xdr:colOff>
      <xdr:row>14</xdr:row>
      <xdr:rowOff>9524</xdr:rowOff>
    </xdr:from>
    <xdr:to>
      <xdr:col>10</xdr:col>
      <xdr:colOff>47625</xdr:colOff>
      <xdr:row>15</xdr:row>
      <xdr:rowOff>219075</xdr:rowOff>
    </xdr:to>
    <xdr:sp macro="" textlink="">
      <xdr:nvSpPr>
        <xdr:cNvPr id="2639" name="AutoShape 591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6428509" y="4800599"/>
          <a:ext cx="1239116" cy="1133476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SO5 People have easy access to information about Barking &amp; Dagenham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51955</xdr:colOff>
      <xdr:row>14</xdr:row>
      <xdr:rowOff>9525</xdr:rowOff>
    </xdr:from>
    <xdr:to>
      <xdr:col>11</xdr:col>
      <xdr:colOff>590550</xdr:colOff>
      <xdr:row>15</xdr:row>
      <xdr:rowOff>219075</xdr:rowOff>
    </xdr:to>
    <xdr:sp macro="" textlink="">
      <xdr:nvSpPr>
        <xdr:cNvPr id="2679" name="AutoShape 631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7671955" y="4800600"/>
          <a:ext cx="1338695" cy="113347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SO6 The physical &amp; intellectual history of Barking &amp; Dagenham is preserved &amp; interpreted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647700</xdr:colOff>
      <xdr:row>16</xdr:row>
      <xdr:rowOff>9525</xdr:rowOff>
    </xdr:from>
    <xdr:to>
      <xdr:col>7</xdr:col>
      <xdr:colOff>85724</xdr:colOff>
      <xdr:row>17</xdr:row>
      <xdr:rowOff>219075</xdr:rowOff>
    </xdr:to>
    <xdr:sp macro="" textlink="">
      <xdr:nvSpPr>
        <xdr:cNvPr id="2681" name="AutoShape 633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3019425" y="6124575"/>
          <a:ext cx="2600324" cy="495300"/>
        </a:xfrm>
        <a:prstGeom prst="roundRect">
          <a:avLst>
            <a:gd name="adj" fmla="val 16667"/>
          </a:avLst>
        </a:prstGeom>
        <a:solidFill>
          <a:srgbClr val="E5B8B7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SO7 Sustainable financial position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142876</xdr:colOff>
      <xdr:row>16</xdr:row>
      <xdr:rowOff>9525</xdr:rowOff>
    </xdr:from>
    <xdr:to>
      <xdr:col>11</xdr:col>
      <xdr:colOff>590549</xdr:colOff>
      <xdr:row>17</xdr:row>
      <xdr:rowOff>219075</xdr:rowOff>
    </xdr:to>
    <xdr:sp macro="" textlink="">
      <xdr:nvSpPr>
        <xdr:cNvPr id="2682" name="AutoShape 634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5676901" y="6124575"/>
          <a:ext cx="3333748" cy="495300"/>
        </a:xfrm>
        <a:prstGeom prst="roundRect">
          <a:avLst>
            <a:gd name="adj" fmla="val 16667"/>
          </a:avLst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SO8 Good quality sustainable careers for people, with supportive CPD and the opportunity to develop high professional standards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504825</xdr:colOff>
      <xdr:row>0</xdr:row>
      <xdr:rowOff>428625</xdr:rowOff>
    </xdr:from>
    <xdr:to>
      <xdr:col>8</xdr:col>
      <xdr:colOff>28575</xdr:colOff>
      <xdr:row>2</xdr:row>
      <xdr:rowOff>119063</xdr:rowOff>
    </xdr:to>
    <xdr:sp macro="" textlink="">
      <xdr:nvSpPr>
        <xdr:cNvPr id="107" name="AutoShape 303"/>
        <xdr:cNvSpPr>
          <a:spLocks noChangeArrowheads="1"/>
        </xdr:cNvSpPr>
      </xdr:nvSpPr>
      <xdr:spPr bwMode="auto">
        <a:xfrm>
          <a:off x="2874169" y="428625"/>
          <a:ext cx="3286125" cy="75009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overall Vision for Barking &amp; Dagenham is</a:t>
          </a: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One borough: One community;London's growth opportunity</a:t>
          </a:r>
        </a:p>
        <a:p>
          <a:pPr algn="ctr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258906</xdr:colOff>
      <xdr:row>20</xdr:row>
      <xdr:rowOff>284882</xdr:rowOff>
    </xdr:from>
    <xdr:to>
      <xdr:col>1</xdr:col>
      <xdr:colOff>276225</xdr:colOff>
      <xdr:row>23</xdr:row>
      <xdr:rowOff>9525</xdr:rowOff>
    </xdr:to>
    <xdr:sp macro="" textlink="">
      <xdr:nvSpPr>
        <xdr:cNvPr id="2758" name="AutoShape 710"/>
        <xdr:cNvSpPr>
          <a:spLocks noChangeArrowheads="1"/>
        </xdr:cNvSpPr>
      </xdr:nvSpPr>
      <xdr:spPr bwMode="auto">
        <a:xfrm>
          <a:off x="258906" y="7685807"/>
          <a:ext cx="807894" cy="13057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Valence House &amp; Eastbury Manor facilities &amp; gardens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140276</xdr:colOff>
      <xdr:row>20</xdr:row>
      <xdr:rowOff>285750</xdr:rowOff>
    </xdr:from>
    <xdr:to>
      <xdr:col>2</xdr:col>
      <xdr:colOff>247650</xdr:colOff>
      <xdr:row>23</xdr:row>
      <xdr:rowOff>9527</xdr:rowOff>
    </xdr:to>
    <xdr:sp macro="" textlink="">
      <xdr:nvSpPr>
        <xdr:cNvPr id="2760" name="AutoShape 712"/>
        <xdr:cNvSpPr>
          <a:spLocks noChangeArrowheads="1"/>
        </xdr:cNvSpPr>
      </xdr:nvSpPr>
      <xdr:spPr bwMode="auto">
        <a:xfrm>
          <a:off x="930851" y="7686675"/>
          <a:ext cx="888424" cy="130492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Exhibitions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141143</xdr:colOff>
      <xdr:row>20</xdr:row>
      <xdr:rowOff>285750</xdr:rowOff>
    </xdr:from>
    <xdr:to>
      <xdr:col>3</xdr:col>
      <xdr:colOff>350693</xdr:colOff>
      <xdr:row>23</xdr:row>
      <xdr:rowOff>9525</xdr:rowOff>
    </xdr:to>
    <xdr:sp macro="" textlink="">
      <xdr:nvSpPr>
        <xdr:cNvPr id="2762" name="AutoShape 714"/>
        <xdr:cNvSpPr>
          <a:spLocks noChangeArrowheads="1"/>
        </xdr:cNvSpPr>
      </xdr:nvSpPr>
      <xdr:spPr bwMode="auto">
        <a:xfrm>
          <a:off x="1712768" y="7686675"/>
          <a:ext cx="10096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Education programmes for schools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471920</xdr:colOff>
      <xdr:row>19</xdr:row>
      <xdr:rowOff>360218</xdr:rowOff>
    </xdr:from>
    <xdr:to>
      <xdr:col>10</xdr:col>
      <xdr:colOff>271895</xdr:colOff>
      <xdr:row>20</xdr:row>
      <xdr:rowOff>169718</xdr:rowOff>
    </xdr:to>
    <xdr:sp macro="" textlink="">
      <xdr:nvSpPr>
        <xdr:cNvPr id="123" name="Text Box 135"/>
        <xdr:cNvSpPr txBox="1">
          <a:spLocks noChangeArrowheads="1"/>
        </xdr:cNvSpPr>
      </xdr:nvSpPr>
      <xdr:spPr bwMode="auto">
        <a:xfrm>
          <a:off x="1259897" y="7200900"/>
          <a:ext cx="6606021" cy="242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Service Outputs </a:t>
          </a: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(what B &amp; D Heritage Services delivers)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695325</xdr:colOff>
      <xdr:row>24</xdr:row>
      <xdr:rowOff>9518</xdr:rowOff>
    </xdr:from>
    <xdr:to>
      <xdr:col>2</xdr:col>
      <xdr:colOff>152399</xdr:colOff>
      <xdr:row>27</xdr:row>
      <xdr:rowOff>352419</xdr:rowOff>
    </xdr:to>
    <xdr:sp macro="" textlink="">
      <xdr:nvSpPr>
        <xdr:cNvPr id="61" name="AutoShape 1552"/>
        <xdr:cNvSpPr>
          <a:spLocks noChangeArrowheads="1"/>
        </xdr:cNvSpPr>
      </xdr:nvSpPr>
      <xdr:spPr bwMode="auto">
        <a:xfrm flipV="1">
          <a:off x="695325" y="9344018"/>
          <a:ext cx="1028699" cy="1295401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Managing the collection &amp; interpretation </a:t>
          </a:r>
        </a:p>
      </xdr:txBody>
    </xdr:sp>
    <xdr:clientData/>
  </xdr:twoCellAnchor>
  <xdr:twoCellAnchor>
    <xdr:from>
      <xdr:col>1</xdr:col>
      <xdr:colOff>458931</xdr:colOff>
      <xdr:row>23</xdr:row>
      <xdr:rowOff>57153</xdr:rowOff>
    </xdr:from>
    <xdr:to>
      <xdr:col>10</xdr:col>
      <xdr:colOff>258906</xdr:colOff>
      <xdr:row>23</xdr:row>
      <xdr:rowOff>333375</xdr:rowOff>
    </xdr:to>
    <xdr:sp macro="" textlink="">
      <xdr:nvSpPr>
        <xdr:cNvPr id="80" name="Text Box 135"/>
        <xdr:cNvSpPr txBox="1">
          <a:spLocks noChangeArrowheads="1"/>
        </xdr:cNvSpPr>
      </xdr:nvSpPr>
      <xdr:spPr bwMode="auto">
        <a:xfrm>
          <a:off x="1249506" y="8972553"/>
          <a:ext cx="6629400" cy="27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Key Processes </a:t>
          </a: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(how B &amp; D Heritage Services delivers the Service Outputs)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257175</xdr:colOff>
      <xdr:row>28</xdr:row>
      <xdr:rowOff>276225</xdr:rowOff>
    </xdr:from>
    <xdr:to>
      <xdr:col>2</xdr:col>
      <xdr:colOff>771525</xdr:colOff>
      <xdr:row>29</xdr:row>
      <xdr:rowOff>285750</xdr:rowOff>
    </xdr:to>
    <xdr:sp macro="" textlink="">
      <xdr:nvSpPr>
        <xdr:cNvPr id="4137" name="AutoShape 1553"/>
        <xdr:cNvSpPr>
          <a:spLocks noChangeArrowheads="1"/>
        </xdr:cNvSpPr>
      </xdr:nvSpPr>
      <xdr:spPr bwMode="auto">
        <a:xfrm>
          <a:off x="257175" y="10925175"/>
          <a:ext cx="2085975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GB">
              <a:latin typeface="Arial" pitchFamily="34" charset="0"/>
              <a:cs typeface="Arial" pitchFamily="34" charset="0"/>
            </a:rPr>
            <a:t>Recruitment</a:t>
          </a:r>
        </a:p>
      </xdr:txBody>
    </xdr:sp>
    <xdr:clientData/>
  </xdr:twoCellAnchor>
  <xdr:twoCellAnchor>
    <xdr:from>
      <xdr:col>5</xdr:col>
      <xdr:colOff>261506</xdr:colOff>
      <xdr:row>28</xdr:row>
      <xdr:rowOff>277957</xdr:rowOff>
    </xdr:from>
    <xdr:to>
      <xdr:col>9</xdr:col>
      <xdr:colOff>28575</xdr:colOff>
      <xdr:row>29</xdr:row>
      <xdr:rowOff>287482</xdr:rowOff>
    </xdr:to>
    <xdr:sp macro="" textlink="">
      <xdr:nvSpPr>
        <xdr:cNvPr id="87" name="AutoShape 1553"/>
        <xdr:cNvSpPr>
          <a:spLocks noChangeArrowheads="1"/>
        </xdr:cNvSpPr>
      </xdr:nvSpPr>
      <xdr:spPr bwMode="auto">
        <a:xfrm>
          <a:off x="4385831" y="10926907"/>
          <a:ext cx="2653144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Budgeting &amp; financial monitoring</a:t>
          </a:r>
        </a:p>
      </xdr:txBody>
    </xdr:sp>
    <xdr:clientData/>
  </xdr:twoCellAnchor>
  <xdr:twoCellAnchor>
    <xdr:from>
      <xdr:col>9</xdr:col>
      <xdr:colOff>76200</xdr:colOff>
      <xdr:row>28</xdr:row>
      <xdr:rowOff>277957</xdr:rowOff>
    </xdr:from>
    <xdr:to>
      <xdr:col>11</xdr:col>
      <xdr:colOff>342900</xdr:colOff>
      <xdr:row>29</xdr:row>
      <xdr:rowOff>277957</xdr:rowOff>
    </xdr:to>
    <xdr:sp macro="" textlink="">
      <xdr:nvSpPr>
        <xdr:cNvPr id="91" name="AutoShape 1553"/>
        <xdr:cNvSpPr>
          <a:spLocks noChangeArrowheads="1"/>
        </xdr:cNvSpPr>
      </xdr:nvSpPr>
      <xdr:spPr bwMode="auto">
        <a:xfrm>
          <a:off x="7086600" y="10926907"/>
          <a:ext cx="1676400" cy="3429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502226</xdr:colOff>
      <xdr:row>28</xdr:row>
      <xdr:rowOff>21648</xdr:rowOff>
    </xdr:from>
    <xdr:to>
      <xdr:col>10</xdr:col>
      <xdr:colOff>302201</xdr:colOff>
      <xdr:row>28</xdr:row>
      <xdr:rowOff>259773</xdr:rowOff>
    </xdr:to>
    <xdr:sp macro="" textlink="">
      <xdr:nvSpPr>
        <xdr:cNvPr id="98" name="Text Box 135"/>
        <xdr:cNvSpPr txBox="1">
          <a:spLocks noChangeArrowheads="1"/>
        </xdr:cNvSpPr>
      </xdr:nvSpPr>
      <xdr:spPr bwMode="auto">
        <a:xfrm>
          <a:off x="1292801" y="10670598"/>
          <a:ext cx="66294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Support Processes</a:t>
          </a: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200026</xdr:colOff>
      <xdr:row>32</xdr:row>
      <xdr:rowOff>123825</xdr:rowOff>
    </xdr:from>
    <xdr:to>
      <xdr:col>2</xdr:col>
      <xdr:colOff>266701</xdr:colOff>
      <xdr:row>33</xdr:row>
      <xdr:rowOff>238125</xdr:rowOff>
    </xdr:to>
    <xdr:sp macro="" textlink="">
      <xdr:nvSpPr>
        <xdr:cNvPr id="5078547" name="AutoShape 1555"/>
        <xdr:cNvSpPr>
          <a:spLocks noChangeArrowheads="1"/>
        </xdr:cNvSpPr>
      </xdr:nvSpPr>
      <xdr:spPr bwMode="auto">
        <a:xfrm>
          <a:off x="200026" y="13068300"/>
          <a:ext cx="1638300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buildings, collections &amp; archives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266700</xdr:colOff>
      <xdr:row>32</xdr:row>
      <xdr:rowOff>123825</xdr:rowOff>
    </xdr:from>
    <xdr:to>
      <xdr:col>3</xdr:col>
      <xdr:colOff>828675</xdr:colOff>
      <xdr:row>33</xdr:row>
      <xdr:rowOff>238125</xdr:rowOff>
    </xdr:to>
    <xdr:sp macro="" textlink="">
      <xdr:nvSpPr>
        <xdr:cNvPr id="5078548" name="AutoShape 1556"/>
        <xdr:cNvSpPr>
          <a:spLocks noChangeArrowheads="1"/>
        </xdr:cNvSpPr>
      </xdr:nvSpPr>
      <xdr:spPr bwMode="auto">
        <a:xfrm>
          <a:off x="1838325" y="13068300"/>
          <a:ext cx="1362075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Stakeholder needs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828674</xdr:colOff>
      <xdr:row>32</xdr:row>
      <xdr:rowOff>123825</xdr:rowOff>
    </xdr:from>
    <xdr:to>
      <xdr:col>5</xdr:col>
      <xdr:colOff>247649</xdr:colOff>
      <xdr:row>33</xdr:row>
      <xdr:rowOff>238125</xdr:rowOff>
    </xdr:to>
    <xdr:sp macro="" textlink="">
      <xdr:nvSpPr>
        <xdr:cNvPr id="5078549" name="AutoShape 1557"/>
        <xdr:cNvSpPr>
          <a:spLocks noChangeArrowheads="1"/>
        </xdr:cNvSpPr>
      </xdr:nvSpPr>
      <xdr:spPr bwMode="auto">
        <a:xfrm>
          <a:off x="3200399" y="13068300"/>
          <a:ext cx="1171575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Paid &amp; voluntary staff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561975</xdr:colOff>
      <xdr:row>30</xdr:row>
      <xdr:rowOff>81393</xdr:rowOff>
    </xdr:from>
    <xdr:to>
      <xdr:col>11</xdr:col>
      <xdr:colOff>47624</xdr:colOff>
      <xdr:row>31</xdr:row>
      <xdr:rowOff>389659</xdr:rowOff>
    </xdr:to>
    <xdr:sp macro="" textlink="">
      <xdr:nvSpPr>
        <xdr:cNvPr id="109" name="AutoShape 713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561975" y="11292318"/>
          <a:ext cx="7905749" cy="641641"/>
        </a:xfrm>
        <a:prstGeom prst="roundRect">
          <a:avLst>
            <a:gd name="adj" fmla="val 16667"/>
          </a:avLst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Heritage Services team measures &amp; reviews performance  in relation to its Service Outcomes, continually enhances the Service Outputs (&amp; the way in which they are marketed) and continuously improves the way in which it operates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(click here to see the Review &amp; Improvement process)</a:t>
          </a:r>
        </a:p>
      </xdr:txBody>
    </xdr:sp>
    <xdr:clientData/>
  </xdr:twoCellAnchor>
  <xdr:twoCellAnchor>
    <xdr:from>
      <xdr:col>1</xdr:col>
      <xdr:colOff>567171</xdr:colOff>
      <xdr:row>31</xdr:row>
      <xdr:rowOff>1075460</xdr:rowOff>
    </xdr:from>
    <xdr:to>
      <xdr:col>10</xdr:col>
      <xdr:colOff>367146</xdr:colOff>
      <xdr:row>32</xdr:row>
      <xdr:rowOff>62348</xdr:rowOff>
    </xdr:to>
    <xdr:sp macro="" textlink="">
      <xdr:nvSpPr>
        <xdr:cNvPr id="116" name="Text Box 135"/>
        <xdr:cNvSpPr txBox="1">
          <a:spLocks noChangeArrowheads="1"/>
        </xdr:cNvSpPr>
      </xdr:nvSpPr>
      <xdr:spPr bwMode="auto">
        <a:xfrm>
          <a:off x="1357746" y="12734060"/>
          <a:ext cx="6629400" cy="272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Inputs (our resources) </a:t>
          </a: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5</xdr:col>
      <xdr:colOff>247650</xdr:colOff>
      <xdr:row>32</xdr:row>
      <xdr:rowOff>123825</xdr:rowOff>
    </xdr:from>
    <xdr:to>
      <xdr:col>6</xdr:col>
      <xdr:colOff>523875</xdr:colOff>
      <xdr:row>33</xdr:row>
      <xdr:rowOff>238125</xdr:rowOff>
    </xdr:to>
    <xdr:sp macro="" textlink="">
      <xdr:nvSpPr>
        <xdr:cNvPr id="5078759" name="AutoShape 1767"/>
        <xdr:cNvSpPr>
          <a:spLocks noChangeArrowheads="1"/>
        </xdr:cNvSpPr>
      </xdr:nvSpPr>
      <xdr:spPr bwMode="auto">
        <a:xfrm>
          <a:off x="4371975" y="13068300"/>
          <a:ext cx="885825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Knowledge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523875</xdr:colOff>
      <xdr:row>32</xdr:row>
      <xdr:rowOff>123825</xdr:rowOff>
    </xdr:from>
    <xdr:to>
      <xdr:col>8</xdr:col>
      <xdr:colOff>200025</xdr:colOff>
      <xdr:row>33</xdr:row>
      <xdr:rowOff>238125</xdr:rowOff>
    </xdr:to>
    <xdr:sp macro="" textlink="">
      <xdr:nvSpPr>
        <xdr:cNvPr id="5078762" name="AutoShape 1770"/>
        <xdr:cNvSpPr>
          <a:spLocks noChangeArrowheads="1"/>
        </xdr:cNvSpPr>
      </xdr:nvSpPr>
      <xdr:spPr bwMode="auto">
        <a:xfrm>
          <a:off x="5257800" y="13068300"/>
          <a:ext cx="1085850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Partners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200025</xdr:colOff>
      <xdr:row>32</xdr:row>
      <xdr:rowOff>114300</xdr:rowOff>
    </xdr:from>
    <xdr:to>
      <xdr:col>10</xdr:col>
      <xdr:colOff>38099</xdr:colOff>
      <xdr:row>33</xdr:row>
      <xdr:rowOff>228600</xdr:rowOff>
    </xdr:to>
    <xdr:sp macro="" textlink="">
      <xdr:nvSpPr>
        <xdr:cNvPr id="5078773" name="AutoShape 1781"/>
        <xdr:cNvSpPr>
          <a:spLocks noChangeArrowheads="1"/>
        </xdr:cNvSpPr>
      </xdr:nvSpPr>
      <xdr:spPr bwMode="auto">
        <a:xfrm>
          <a:off x="6343650" y="13058775"/>
          <a:ext cx="1314449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Money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461527</xdr:colOff>
      <xdr:row>23</xdr:row>
      <xdr:rowOff>361948</xdr:rowOff>
    </xdr:from>
    <xdr:to>
      <xdr:col>11</xdr:col>
      <xdr:colOff>492700</xdr:colOff>
      <xdr:row>27</xdr:row>
      <xdr:rowOff>352424</xdr:rowOff>
    </xdr:to>
    <xdr:sp macro="" textlink="">
      <xdr:nvSpPr>
        <xdr:cNvPr id="84" name="AutoShape 1552"/>
        <xdr:cNvSpPr>
          <a:spLocks noChangeArrowheads="1"/>
        </xdr:cNvSpPr>
      </xdr:nvSpPr>
      <xdr:spPr bwMode="auto">
        <a:xfrm flipV="1">
          <a:off x="8081527" y="9344023"/>
          <a:ext cx="831273" cy="1304926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Managing the cafe</a:t>
          </a:r>
        </a:p>
      </xdr:txBody>
    </xdr:sp>
    <xdr:clientData/>
  </xdr:twoCellAnchor>
  <xdr:twoCellAnchor>
    <xdr:from>
      <xdr:col>1</xdr:col>
      <xdr:colOff>713510</xdr:colOff>
      <xdr:row>23</xdr:row>
      <xdr:rowOff>361947</xdr:rowOff>
    </xdr:from>
    <xdr:to>
      <xdr:col>3</xdr:col>
      <xdr:colOff>85725</xdr:colOff>
      <xdr:row>27</xdr:row>
      <xdr:rowOff>347228</xdr:rowOff>
    </xdr:to>
    <xdr:sp macro="" textlink="">
      <xdr:nvSpPr>
        <xdr:cNvPr id="130" name="AutoShape 1552"/>
        <xdr:cNvSpPr>
          <a:spLocks noChangeArrowheads="1"/>
        </xdr:cNvSpPr>
      </xdr:nvSpPr>
      <xdr:spPr bwMode="auto">
        <a:xfrm flipV="1">
          <a:off x="1504085" y="9334497"/>
          <a:ext cx="953365" cy="1299731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Planning &amp; delivering the schools progamme</a:t>
          </a:r>
        </a:p>
      </xdr:txBody>
    </xdr:sp>
    <xdr:clientData/>
  </xdr:twoCellAnchor>
  <xdr:twoCellAnchor>
    <xdr:from>
      <xdr:col>3</xdr:col>
      <xdr:colOff>613932</xdr:colOff>
      <xdr:row>23</xdr:row>
      <xdr:rowOff>361931</xdr:rowOff>
    </xdr:from>
    <xdr:to>
      <xdr:col>4</xdr:col>
      <xdr:colOff>638175</xdr:colOff>
      <xdr:row>27</xdr:row>
      <xdr:rowOff>352422</xdr:rowOff>
    </xdr:to>
    <xdr:sp macro="" textlink="">
      <xdr:nvSpPr>
        <xdr:cNvPr id="136" name="AutoShape 1552"/>
        <xdr:cNvSpPr>
          <a:spLocks noChangeArrowheads="1"/>
        </xdr:cNvSpPr>
      </xdr:nvSpPr>
      <xdr:spPr bwMode="auto">
        <a:xfrm flipV="1">
          <a:off x="2985657" y="9334481"/>
          <a:ext cx="881493" cy="1304941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Planning &amp; delivering workshops</a:t>
          </a:r>
        </a:p>
      </xdr:txBody>
    </xdr:sp>
    <xdr:clientData/>
  </xdr:twoCellAnchor>
  <xdr:twoCellAnchor>
    <xdr:from>
      <xdr:col>2</xdr:col>
      <xdr:colOff>656357</xdr:colOff>
      <xdr:row>24</xdr:row>
      <xdr:rowOff>19041</xdr:rowOff>
    </xdr:from>
    <xdr:to>
      <xdr:col>3</xdr:col>
      <xdr:colOff>800100</xdr:colOff>
      <xdr:row>28</xdr:row>
      <xdr:rowOff>9524</xdr:rowOff>
    </xdr:to>
    <xdr:sp macro="" textlink="">
      <xdr:nvSpPr>
        <xdr:cNvPr id="142" name="AutoShape 1552"/>
        <xdr:cNvSpPr>
          <a:spLocks noChangeArrowheads="1"/>
        </xdr:cNvSpPr>
      </xdr:nvSpPr>
      <xdr:spPr bwMode="auto">
        <a:xfrm flipV="1">
          <a:off x="2227982" y="9353541"/>
          <a:ext cx="943843" cy="1295408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Planning &amp; delivering the outreach programme </a:t>
          </a:r>
        </a:p>
      </xdr:txBody>
    </xdr:sp>
    <xdr:clientData/>
  </xdr:twoCellAnchor>
  <xdr:twoCellAnchor>
    <xdr:from>
      <xdr:col>4</xdr:col>
      <xdr:colOff>445077</xdr:colOff>
      <xdr:row>24</xdr:row>
      <xdr:rowOff>3461</xdr:rowOff>
    </xdr:from>
    <xdr:to>
      <xdr:col>5</xdr:col>
      <xdr:colOff>386196</xdr:colOff>
      <xdr:row>27</xdr:row>
      <xdr:rowOff>352424</xdr:rowOff>
    </xdr:to>
    <xdr:sp macro="" textlink="">
      <xdr:nvSpPr>
        <xdr:cNvPr id="144" name="AutoShape 1552"/>
        <xdr:cNvSpPr>
          <a:spLocks noChangeArrowheads="1"/>
        </xdr:cNvSpPr>
      </xdr:nvSpPr>
      <xdr:spPr bwMode="auto">
        <a:xfrm flipV="1">
          <a:off x="3674052" y="9337961"/>
          <a:ext cx="836469" cy="1301463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Planning &amp; managing events</a:t>
          </a:r>
        </a:p>
      </xdr:txBody>
    </xdr:sp>
    <xdr:clientData/>
  </xdr:twoCellAnchor>
  <xdr:twoCellAnchor>
    <xdr:from>
      <xdr:col>0</xdr:col>
      <xdr:colOff>561975</xdr:colOff>
      <xdr:row>31</xdr:row>
      <xdr:rowOff>389657</xdr:rowOff>
    </xdr:from>
    <xdr:to>
      <xdr:col>11</xdr:col>
      <xdr:colOff>47625</xdr:colOff>
      <xdr:row>31</xdr:row>
      <xdr:rowOff>727361</xdr:rowOff>
    </xdr:to>
    <xdr:sp macro="" textlink="">
      <xdr:nvSpPr>
        <xdr:cNvPr id="145" name="AutoShape 1553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561975" y="12048257"/>
          <a:ext cx="7905750" cy="337704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Click here to view the Service Development Plan showing innovation relating to Service Outputs </a:t>
          </a:r>
        </a:p>
      </xdr:txBody>
    </xdr:sp>
    <xdr:clientData/>
  </xdr:twoCellAnchor>
  <xdr:twoCellAnchor>
    <xdr:from>
      <xdr:col>0</xdr:col>
      <xdr:colOff>558521</xdr:colOff>
      <xdr:row>31</xdr:row>
      <xdr:rowOff>689264</xdr:rowOff>
    </xdr:from>
    <xdr:to>
      <xdr:col>11</xdr:col>
      <xdr:colOff>47625</xdr:colOff>
      <xdr:row>31</xdr:row>
      <xdr:rowOff>1026968</xdr:rowOff>
    </xdr:to>
    <xdr:sp macro="" textlink="">
      <xdr:nvSpPr>
        <xdr:cNvPr id="147" name="AutoShape 1553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558521" y="12347864"/>
          <a:ext cx="7909204" cy="337704"/>
        </a:xfrm>
        <a:prstGeom prst="roundRect">
          <a:avLst>
            <a:gd name="adj" fmla="val 16667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Click here to view the Improvement Plan showing improvement relating to the way in which the organisation operates</a:t>
          </a:r>
        </a:p>
      </xdr:txBody>
    </xdr:sp>
    <xdr:clientData/>
  </xdr:twoCellAnchor>
  <xdr:twoCellAnchor>
    <xdr:from>
      <xdr:col>0</xdr:col>
      <xdr:colOff>2</xdr:colOff>
      <xdr:row>18</xdr:row>
      <xdr:rowOff>111702</xdr:rowOff>
    </xdr:from>
    <xdr:to>
      <xdr:col>0</xdr:col>
      <xdr:colOff>561978</xdr:colOff>
      <xdr:row>31</xdr:row>
      <xdr:rowOff>146339</xdr:rowOff>
    </xdr:to>
    <xdr:sp macro="" textlink="">
      <xdr:nvSpPr>
        <xdr:cNvPr id="151" name="Bent Arrow 150"/>
        <xdr:cNvSpPr/>
      </xdr:nvSpPr>
      <xdr:spPr bwMode="auto">
        <a:xfrm rot="16200000">
          <a:off x="-2241404" y="8887258"/>
          <a:ext cx="5044787" cy="561976"/>
        </a:xfrm>
        <a:prstGeom prst="bentArrow">
          <a:avLst>
            <a:gd name="adj1" fmla="val 23551"/>
            <a:gd name="adj2" fmla="val 25000"/>
            <a:gd name="adj3" fmla="val 25000"/>
            <a:gd name="adj4" fmla="val 42300"/>
          </a:avLst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GB"/>
        </a:p>
      </xdr:txBody>
    </xdr:sp>
    <xdr:clientData/>
  </xdr:twoCellAnchor>
  <xdr:twoCellAnchor>
    <xdr:from>
      <xdr:col>11</xdr:col>
      <xdr:colOff>51087</xdr:colOff>
      <xdr:row>18</xdr:row>
      <xdr:rowOff>112567</xdr:rowOff>
    </xdr:from>
    <xdr:to>
      <xdr:col>11</xdr:col>
      <xdr:colOff>542924</xdr:colOff>
      <xdr:row>31</xdr:row>
      <xdr:rowOff>207814</xdr:rowOff>
    </xdr:to>
    <xdr:sp macro="" textlink="">
      <xdr:nvSpPr>
        <xdr:cNvPr id="153" name="Bent Arrow 152"/>
        <xdr:cNvSpPr/>
      </xdr:nvSpPr>
      <xdr:spPr bwMode="auto">
        <a:xfrm rot="10800000">
          <a:off x="8471187" y="6646717"/>
          <a:ext cx="491837" cy="5105397"/>
        </a:xfrm>
        <a:prstGeom prst="bentArrow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GB"/>
        </a:p>
      </xdr:txBody>
    </xdr:sp>
    <xdr:clientData/>
  </xdr:twoCellAnchor>
  <xdr:twoCellAnchor>
    <xdr:from>
      <xdr:col>5</xdr:col>
      <xdr:colOff>199160</xdr:colOff>
      <xdr:row>23</xdr:row>
      <xdr:rowOff>361929</xdr:rowOff>
    </xdr:from>
    <xdr:to>
      <xdr:col>6</xdr:col>
      <xdr:colOff>571500</xdr:colOff>
      <xdr:row>27</xdr:row>
      <xdr:rowOff>347210</xdr:rowOff>
    </xdr:to>
    <xdr:sp macro="" textlink="">
      <xdr:nvSpPr>
        <xdr:cNvPr id="95" name="AutoShape 1552"/>
        <xdr:cNvSpPr>
          <a:spLocks noChangeArrowheads="1"/>
        </xdr:cNvSpPr>
      </xdr:nvSpPr>
      <xdr:spPr bwMode="auto">
        <a:xfrm flipV="1">
          <a:off x="4323485" y="9334479"/>
          <a:ext cx="981940" cy="1299731"/>
        </a:xfrm>
        <a:prstGeom prst="downArrow">
          <a:avLst>
            <a:gd name="adj1" fmla="val 72010"/>
            <a:gd name="adj2" fmla="val 224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Managing the archives, enquiry &amp; identification process</a:t>
          </a:r>
        </a:p>
      </xdr:txBody>
    </xdr:sp>
    <xdr:clientData/>
  </xdr:twoCellAnchor>
  <xdr:twoCellAnchor>
    <xdr:from>
      <xdr:col>8</xdr:col>
      <xdr:colOff>600075</xdr:colOff>
      <xdr:row>23</xdr:row>
      <xdr:rowOff>361944</xdr:rowOff>
    </xdr:from>
    <xdr:to>
      <xdr:col>10</xdr:col>
      <xdr:colOff>47625</xdr:colOff>
      <xdr:row>27</xdr:row>
      <xdr:rowOff>352423</xdr:rowOff>
    </xdr:to>
    <xdr:sp macro="" textlink="">
      <xdr:nvSpPr>
        <xdr:cNvPr id="96" name="AutoShape 1552"/>
        <xdr:cNvSpPr>
          <a:spLocks noChangeArrowheads="1"/>
        </xdr:cNvSpPr>
      </xdr:nvSpPr>
      <xdr:spPr bwMode="auto">
        <a:xfrm flipV="1">
          <a:off x="6743700" y="9334494"/>
          <a:ext cx="923925" cy="1304929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Producing the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Catelogue</a:t>
          </a:r>
        </a:p>
      </xdr:txBody>
    </xdr:sp>
    <xdr:clientData/>
  </xdr:twoCellAnchor>
  <xdr:twoCellAnchor>
    <xdr:from>
      <xdr:col>9</xdr:col>
      <xdr:colOff>457200</xdr:colOff>
      <xdr:row>24</xdr:row>
      <xdr:rowOff>19040</xdr:rowOff>
    </xdr:from>
    <xdr:to>
      <xdr:col>10</xdr:col>
      <xdr:colOff>695325</xdr:colOff>
      <xdr:row>28</xdr:row>
      <xdr:rowOff>9518</xdr:rowOff>
    </xdr:to>
    <xdr:sp macro="" textlink="">
      <xdr:nvSpPr>
        <xdr:cNvPr id="97" name="AutoShape 1552"/>
        <xdr:cNvSpPr>
          <a:spLocks noChangeArrowheads="1"/>
        </xdr:cNvSpPr>
      </xdr:nvSpPr>
      <xdr:spPr bwMode="auto">
        <a:xfrm flipV="1">
          <a:off x="7467600" y="9353540"/>
          <a:ext cx="847725" cy="1295403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 Narrow" pitchFamily="34" charset="0"/>
            <a:cs typeface="Times New Roman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Managing the shop</a:t>
          </a:r>
        </a:p>
      </xdr:txBody>
    </xdr:sp>
    <xdr:clientData/>
  </xdr:twoCellAnchor>
  <xdr:twoCellAnchor>
    <xdr:from>
      <xdr:col>3</xdr:col>
      <xdr:colOff>211283</xdr:colOff>
      <xdr:row>20</xdr:row>
      <xdr:rowOff>294410</xdr:rowOff>
    </xdr:from>
    <xdr:to>
      <xdr:col>4</xdr:col>
      <xdr:colOff>333375</xdr:colOff>
      <xdr:row>23</xdr:row>
      <xdr:rowOff>1</xdr:rowOff>
    </xdr:to>
    <xdr:sp macro="" textlink="">
      <xdr:nvSpPr>
        <xdr:cNvPr id="47" name="AutoShape 714"/>
        <xdr:cNvSpPr>
          <a:spLocks noChangeArrowheads="1"/>
        </xdr:cNvSpPr>
      </xdr:nvSpPr>
      <xdr:spPr bwMode="auto">
        <a:xfrm>
          <a:off x="2583008" y="7695335"/>
          <a:ext cx="979342" cy="128674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Outreach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programme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163658</xdr:colOff>
      <xdr:row>20</xdr:row>
      <xdr:rowOff>295274</xdr:rowOff>
    </xdr:from>
    <xdr:to>
      <xdr:col>5</xdr:col>
      <xdr:colOff>192232</xdr:colOff>
      <xdr:row>23</xdr:row>
      <xdr:rowOff>0</xdr:rowOff>
    </xdr:to>
    <xdr:sp macro="" textlink="">
      <xdr:nvSpPr>
        <xdr:cNvPr id="70" name="AutoShape 714"/>
        <xdr:cNvSpPr>
          <a:spLocks noChangeArrowheads="1"/>
        </xdr:cNvSpPr>
      </xdr:nvSpPr>
      <xdr:spPr bwMode="auto">
        <a:xfrm>
          <a:off x="3392633" y="7696199"/>
          <a:ext cx="923924" cy="12858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Workshops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64087</xdr:colOff>
      <xdr:row>20</xdr:row>
      <xdr:rowOff>295274</xdr:rowOff>
    </xdr:from>
    <xdr:to>
      <xdr:col>6</xdr:col>
      <xdr:colOff>136824</xdr:colOff>
      <xdr:row>22</xdr:row>
      <xdr:rowOff>390524</xdr:rowOff>
    </xdr:to>
    <xdr:sp macro="" textlink="">
      <xdr:nvSpPr>
        <xdr:cNvPr id="78" name="AutoShape 713"/>
        <xdr:cNvSpPr>
          <a:spLocks noChangeArrowheads="1"/>
        </xdr:cNvSpPr>
      </xdr:nvSpPr>
      <xdr:spPr bwMode="auto">
        <a:xfrm>
          <a:off x="4188412" y="7696199"/>
          <a:ext cx="682337" cy="1285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Events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590551</xdr:colOff>
      <xdr:row>20</xdr:row>
      <xdr:rowOff>295276</xdr:rowOff>
    </xdr:from>
    <xdr:to>
      <xdr:col>6</xdr:col>
      <xdr:colOff>733425</xdr:colOff>
      <xdr:row>23</xdr:row>
      <xdr:rowOff>0</xdr:rowOff>
    </xdr:to>
    <xdr:sp macro="" textlink="">
      <xdr:nvSpPr>
        <xdr:cNvPr id="2761" name="AutoShape 713"/>
        <xdr:cNvSpPr>
          <a:spLocks noChangeArrowheads="1"/>
        </xdr:cNvSpPr>
      </xdr:nvSpPr>
      <xdr:spPr bwMode="auto">
        <a:xfrm>
          <a:off x="4714876" y="7696201"/>
          <a:ext cx="752474" cy="12858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Archive service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538600</xdr:colOff>
      <xdr:row>20</xdr:row>
      <xdr:rowOff>295275</xdr:rowOff>
    </xdr:from>
    <xdr:to>
      <xdr:col>8</xdr:col>
      <xdr:colOff>133350</xdr:colOff>
      <xdr:row>23</xdr:row>
      <xdr:rowOff>0</xdr:rowOff>
    </xdr:to>
    <xdr:sp macro="" textlink="">
      <xdr:nvSpPr>
        <xdr:cNvPr id="73" name="AutoShape 714"/>
        <xdr:cNvSpPr>
          <a:spLocks noChangeArrowheads="1"/>
        </xdr:cNvSpPr>
      </xdr:nvSpPr>
      <xdr:spPr bwMode="auto">
        <a:xfrm>
          <a:off x="5272525" y="7696200"/>
          <a:ext cx="1004450" cy="1285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Enquiry &amp; identification service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</xdr:colOff>
      <xdr:row>20</xdr:row>
      <xdr:rowOff>295274</xdr:rowOff>
    </xdr:from>
    <xdr:to>
      <xdr:col>9</xdr:col>
      <xdr:colOff>123824</xdr:colOff>
      <xdr:row>23</xdr:row>
      <xdr:rowOff>0</xdr:rowOff>
    </xdr:to>
    <xdr:sp macro="" textlink="">
      <xdr:nvSpPr>
        <xdr:cNvPr id="71" name="AutoShape 714"/>
        <xdr:cNvSpPr>
          <a:spLocks noChangeArrowheads="1"/>
        </xdr:cNvSpPr>
      </xdr:nvSpPr>
      <xdr:spPr bwMode="auto">
        <a:xfrm>
          <a:off x="6143629" y="7696199"/>
          <a:ext cx="990595" cy="12858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Advice for other Council departments &amp; partners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2595</xdr:colOff>
      <xdr:row>20</xdr:row>
      <xdr:rowOff>304798</xdr:rowOff>
    </xdr:from>
    <xdr:to>
      <xdr:col>10</xdr:col>
      <xdr:colOff>257174</xdr:colOff>
      <xdr:row>22</xdr:row>
      <xdr:rowOff>390524</xdr:rowOff>
    </xdr:to>
    <xdr:sp macro="" textlink="">
      <xdr:nvSpPr>
        <xdr:cNvPr id="74" name="AutoShape 713"/>
        <xdr:cNvSpPr>
          <a:spLocks noChangeArrowheads="1"/>
        </xdr:cNvSpPr>
      </xdr:nvSpPr>
      <xdr:spPr bwMode="auto">
        <a:xfrm>
          <a:off x="7012995" y="7705723"/>
          <a:ext cx="864179" cy="127635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Catelogue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118629</xdr:colOff>
      <xdr:row>20</xdr:row>
      <xdr:rowOff>294408</xdr:rowOff>
    </xdr:from>
    <xdr:to>
      <xdr:col>10</xdr:col>
      <xdr:colOff>710911</xdr:colOff>
      <xdr:row>23</xdr:row>
      <xdr:rowOff>0</xdr:rowOff>
    </xdr:to>
    <xdr:sp macro="" textlink="">
      <xdr:nvSpPr>
        <xdr:cNvPr id="83" name="AutoShape 713"/>
        <xdr:cNvSpPr>
          <a:spLocks noChangeArrowheads="1"/>
        </xdr:cNvSpPr>
      </xdr:nvSpPr>
      <xdr:spPr bwMode="auto">
        <a:xfrm>
          <a:off x="7738629" y="7695333"/>
          <a:ext cx="592282" cy="128674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Shop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581025</xdr:colOff>
      <xdr:row>20</xdr:row>
      <xdr:rowOff>295276</xdr:rowOff>
    </xdr:from>
    <xdr:to>
      <xdr:col>11</xdr:col>
      <xdr:colOff>373207</xdr:colOff>
      <xdr:row>23</xdr:row>
      <xdr:rowOff>0</xdr:rowOff>
    </xdr:to>
    <xdr:sp macro="" textlink="">
      <xdr:nvSpPr>
        <xdr:cNvPr id="75" name="AutoShape 713"/>
        <xdr:cNvSpPr>
          <a:spLocks noChangeArrowheads="1"/>
        </xdr:cNvSpPr>
      </xdr:nvSpPr>
      <xdr:spPr bwMode="auto">
        <a:xfrm>
          <a:off x="8201025" y="7696201"/>
          <a:ext cx="592282" cy="12858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Cafe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123826</xdr:colOff>
      <xdr:row>24</xdr:row>
      <xdr:rowOff>9521</xdr:rowOff>
    </xdr:from>
    <xdr:to>
      <xdr:col>1</xdr:col>
      <xdr:colOff>123825</xdr:colOff>
      <xdr:row>28</xdr:row>
      <xdr:rowOff>4327</xdr:rowOff>
    </xdr:to>
    <xdr:sp macro="" textlink="">
      <xdr:nvSpPr>
        <xdr:cNvPr id="99" name="AutoShape 1552"/>
        <xdr:cNvSpPr>
          <a:spLocks noChangeArrowheads="1"/>
        </xdr:cNvSpPr>
      </xdr:nvSpPr>
      <xdr:spPr bwMode="auto">
        <a:xfrm flipV="1">
          <a:off x="123826" y="9344021"/>
          <a:ext cx="790574" cy="1299731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Facility management</a:t>
          </a:r>
        </a:p>
      </xdr:txBody>
    </xdr:sp>
    <xdr:clientData/>
  </xdr:twoCellAnchor>
  <xdr:twoCellAnchor>
    <xdr:from>
      <xdr:col>3</xdr:col>
      <xdr:colOff>19050</xdr:colOff>
      <xdr:row>28</xdr:row>
      <xdr:rowOff>266700</xdr:rowOff>
    </xdr:from>
    <xdr:to>
      <xdr:col>5</xdr:col>
      <xdr:colOff>209550</xdr:colOff>
      <xdr:row>29</xdr:row>
      <xdr:rowOff>276225</xdr:rowOff>
    </xdr:to>
    <xdr:sp macro="" textlink="">
      <xdr:nvSpPr>
        <xdr:cNvPr id="85" name="AutoShape 1553"/>
        <xdr:cNvSpPr>
          <a:spLocks noChangeArrowheads="1"/>
        </xdr:cNvSpPr>
      </xdr:nvSpPr>
      <xdr:spPr bwMode="auto">
        <a:xfrm>
          <a:off x="2390775" y="10915650"/>
          <a:ext cx="1943100" cy="352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GB">
              <a:latin typeface="Arial" pitchFamily="34" charset="0"/>
              <a:cs typeface="Arial" pitchFamily="34" charset="0"/>
            </a:rPr>
            <a:t>Learning</a:t>
          </a:r>
          <a:r>
            <a:rPr lang="en-GB" baseline="0">
              <a:latin typeface="Arial" pitchFamily="34" charset="0"/>
              <a:cs typeface="Arial" pitchFamily="34" charset="0"/>
            </a:rPr>
            <a:t> &amp; development</a:t>
          </a:r>
          <a:endParaRPr lang="en-GB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38100</xdr:colOff>
      <xdr:row>32</xdr:row>
      <xdr:rowOff>104775</xdr:rowOff>
    </xdr:from>
    <xdr:to>
      <xdr:col>11</xdr:col>
      <xdr:colOff>381000</xdr:colOff>
      <xdr:row>33</xdr:row>
      <xdr:rowOff>219075</xdr:rowOff>
    </xdr:to>
    <xdr:sp macro="" textlink="">
      <xdr:nvSpPr>
        <xdr:cNvPr id="94" name="AutoShape 1781"/>
        <xdr:cNvSpPr>
          <a:spLocks noChangeArrowheads="1"/>
        </xdr:cNvSpPr>
      </xdr:nvSpPr>
      <xdr:spPr bwMode="auto">
        <a:xfrm>
          <a:off x="7658100" y="13049250"/>
          <a:ext cx="1143000" cy="4476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Time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132009</xdr:colOff>
      <xdr:row>5</xdr:row>
      <xdr:rowOff>84859</xdr:rowOff>
    </xdr:from>
    <xdr:to>
      <xdr:col>5</xdr:col>
      <xdr:colOff>276224</xdr:colOff>
      <xdr:row>8</xdr:row>
      <xdr:rowOff>76200</xdr:rowOff>
    </xdr:to>
    <xdr:sp macro="" textlink="">
      <xdr:nvSpPr>
        <xdr:cNvPr id="2427" name="AutoShape 379"/>
        <xdr:cNvSpPr>
          <a:spLocks noChangeArrowheads="1"/>
        </xdr:cNvSpPr>
      </xdr:nvSpPr>
      <xdr:spPr bwMode="auto">
        <a:xfrm>
          <a:off x="3358603" y="2442297"/>
          <a:ext cx="1037184" cy="100337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IO4 Reduced social isolation &amp; fear &amp; increased social interaction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257607</xdr:colOff>
      <xdr:row>5</xdr:row>
      <xdr:rowOff>72954</xdr:rowOff>
    </xdr:from>
    <xdr:to>
      <xdr:col>6</xdr:col>
      <xdr:colOff>366713</xdr:colOff>
      <xdr:row>8</xdr:row>
      <xdr:rowOff>64293</xdr:rowOff>
    </xdr:to>
    <xdr:sp macro="" textlink="">
      <xdr:nvSpPr>
        <xdr:cNvPr id="2428" name="AutoShape 380"/>
        <xdr:cNvSpPr>
          <a:spLocks noChangeArrowheads="1"/>
        </xdr:cNvSpPr>
      </xdr:nvSpPr>
      <xdr:spPr bwMode="auto">
        <a:xfrm>
          <a:off x="4377170" y="2430392"/>
          <a:ext cx="716324" cy="100337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IO5 Thriving voluntary sector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332061</xdr:colOff>
      <xdr:row>5</xdr:row>
      <xdr:rowOff>84859</xdr:rowOff>
    </xdr:from>
    <xdr:to>
      <xdr:col>7</xdr:col>
      <xdr:colOff>308680</xdr:colOff>
      <xdr:row>8</xdr:row>
      <xdr:rowOff>76200</xdr:rowOff>
    </xdr:to>
    <xdr:sp macro="" textlink="">
      <xdr:nvSpPr>
        <xdr:cNvPr id="76" name="AutoShape 372"/>
        <xdr:cNvSpPr>
          <a:spLocks noChangeArrowheads="1"/>
        </xdr:cNvSpPr>
      </xdr:nvSpPr>
      <xdr:spPr bwMode="auto">
        <a:xfrm>
          <a:off x="5058842" y="2442297"/>
          <a:ext cx="774338" cy="100337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IO6 Relaxing, pleasant, &amp; safe green space</a:t>
          </a:r>
        </a:p>
      </xdr:txBody>
    </xdr:sp>
    <xdr:clientData/>
  </xdr:twoCellAnchor>
  <xdr:twoCellAnchor>
    <xdr:from>
      <xdr:col>7</xdr:col>
      <xdr:colOff>277519</xdr:colOff>
      <xdr:row>5</xdr:row>
      <xdr:rowOff>65811</xdr:rowOff>
    </xdr:from>
    <xdr:to>
      <xdr:col>8</xdr:col>
      <xdr:colOff>433388</xdr:colOff>
      <xdr:row>8</xdr:row>
      <xdr:rowOff>57150</xdr:rowOff>
    </xdr:to>
    <xdr:sp macro="" textlink="">
      <xdr:nvSpPr>
        <xdr:cNvPr id="2426" name="AutoShape 378"/>
        <xdr:cNvSpPr>
          <a:spLocks noChangeArrowheads="1"/>
        </xdr:cNvSpPr>
      </xdr:nvSpPr>
      <xdr:spPr bwMode="auto">
        <a:xfrm>
          <a:off x="5802019" y="2423249"/>
          <a:ext cx="763088" cy="100337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IO7 Healthier, more active minds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195263</xdr:colOff>
      <xdr:row>3</xdr:row>
      <xdr:rowOff>345281</xdr:rowOff>
    </xdr:from>
    <xdr:to>
      <xdr:col>11</xdr:col>
      <xdr:colOff>126419</xdr:colOff>
      <xdr:row>5</xdr:row>
      <xdr:rowOff>50006</xdr:rowOff>
    </xdr:to>
    <xdr:cxnSp macro="">
      <xdr:nvCxnSpPr>
        <xdr:cNvPr id="120" name="Straight Connector 119"/>
        <xdr:cNvCxnSpPr>
          <a:endCxn id="2430" idx="0"/>
        </xdr:cNvCxnSpPr>
      </xdr:nvCxnSpPr>
      <xdr:spPr bwMode="auto">
        <a:xfrm rot="16200000" flipH="1">
          <a:off x="7892760" y="1767972"/>
          <a:ext cx="550069" cy="7288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13641</xdr:colOff>
      <xdr:row>4</xdr:row>
      <xdr:rowOff>0</xdr:rowOff>
    </xdr:from>
    <xdr:to>
      <xdr:col>2</xdr:col>
      <xdr:colOff>279798</xdr:colOff>
      <xdr:row>5</xdr:row>
      <xdr:rowOff>85726</xdr:rowOff>
    </xdr:to>
    <xdr:cxnSp macro="">
      <xdr:nvCxnSpPr>
        <xdr:cNvPr id="125" name="Straight Connector 124"/>
        <xdr:cNvCxnSpPr>
          <a:stCxn id="2349" idx="2"/>
          <a:endCxn id="2409" idx="0"/>
        </xdr:cNvCxnSpPr>
      </xdr:nvCxnSpPr>
      <xdr:spPr bwMode="auto">
        <a:xfrm flipH="1">
          <a:off x="1585266" y="1893094"/>
          <a:ext cx="266157" cy="55007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279798</xdr:colOff>
      <xdr:row>4</xdr:row>
      <xdr:rowOff>0</xdr:rowOff>
    </xdr:from>
    <xdr:to>
      <xdr:col>3</xdr:col>
      <xdr:colOff>351444</xdr:colOff>
      <xdr:row>5</xdr:row>
      <xdr:rowOff>85725</xdr:rowOff>
    </xdr:to>
    <xdr:cxnSp macro="">
      <xdr:nvCxnSpPr>
        <xdr:cNvPr id="131" name="Straight Connector 130"/>
        <xdr:cNvCxnSpPr>
          <a:stCxn id="2349" idx="2"/>
          <a:endCxn id="2431" idx="0"/>
        </xdr:cNvCxnSpPr>
      </xdr:nvCxnSpPr>
      <xdr:spPr bwMode="auto">
        <a:xfrm>
          <a:off x="1851423" y="1893094"/>
          <a:ext cx="869365" cy="55006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279798</xdr:colOff>
      <xdr:row>4</xdr:row>
      <xdr:rowOff>0</xdr:rowOff>
    </xdr:from>
    <xdr:to>
      <xdr:col>4</xdr:col>
      <xdr:colOff>650601</xdr:colOff>
      <xdr:row>5</xdr:row>
      <xdr:rowOff>84859</xdr:rowOff>
    </xdr:to>
    <xdr:cxnSp macro="">
      <xdr:nvCxnSpPr>
        <xdr:cNvPr id="140" name="Straight Connector 139"/>
        <xdr:cNvCxnSpPr>
          <a:stCxn id="2349" idx="2"/>
          <a:endCxn id="2427" idx="0"/>
        </xdr:cNvCxnSpPr>
      </xdr:nvCxnSpPr>
      <xdr:spPr bwMode="auto">
        <a:xfrm>
          <a:off x="1851423" y="1893094"/>
          <a:ext cx="2025772" cy="54920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476250</xdr:colOff>
      <xdr:row>4</xdr:row>
      <xdr:rowOff>11906</xdr:rowOff>
    </xdr:from>
    <xdr:to>
      <xdr:col>6</xdr:col>
      <xdr:colOff>497894</xdr:colOff>
      <xdr:row>5</xdr:row>
      <xdr:rowOff>96765</xdr:rowOff>
    </xdr:to>
    <xdr:cxnSp macro="">
      <xdr:nvCxnSpPr>
        <xdr:cNvPr id="158" name="Straight Connector 157"/>
        <xdr:cNvCxnSpPr/>
      </xdr:nvCxnSpPr>
      <xdr:spPr bwMode="auto">
        <a:xfrm>
          <a:off x="2047875" y="1905000"/>
          <a:ext cx="3176800" cy="54920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539354</xdr:colOff>
      <xdr:row>3</xdr:row>
      <xdr:rowOff>357187</xdr:rowOff>
    </xdr:from>
    <xdr:to>
      <xdr:col>6</xdr:col>
      <xdr:colOff>719230</xdr:colOff>
      <xdr:row>5</xdr:row>
      <xdr:rowOff>84859</xdr:rowOff>
    </xdr:to>
    <xdr:cxnSp macro="">
      <xdr:nvCxnSpPr>
        <xdr:cNvPr id="253" name="Straight Connector 252"/>
        <xdr:cNvCxnSpPr>
          <a:endCxn id="76" idx="0"/>
        </xdr:cNvCxnSpPr>
      </xdr:nvCxnSpPr>
      <xdr:spPr bwMode="auto">
        <a:xfrm>
          <a:off x="4658917" y="1869281"/>
          <a:ext cx="787094" cy="57301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404813</xdr:colOff>
      <xdr:row>4</xdr:row>
      <xdr:rowOff>0</xdr:rowOff>
    </xdr:from>
    <xdr:to>
      <xdr:col>8</xdr:col>
      <xdr:colOff>51844</xdr:colOff>
      <xdr:row>5</xdr:row>
      <xdr:rowOff>65811</xdr:rowOff>
    </xdr:to>
    <xdr:cxnSp macro="">
      <xdr:nvCxnSpPr>
        <xdr:cNvPr id="275" name="Straight Connector 274"/>
        <xdr:cNvCxnSpPr>
          <a:endCxn id="2426" idx="0"/>
        </xdr:cNvCxnSpPr>
      </xdr:nvCxnSpPr>
      <xdr:spPr bwMode="auto">
        <a:xfrm>
          <a:off x="5131594" y="1893094"/>
          <a:ext cx="1051969" cy="5301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369527</xdr:colOff>
      <xdr:row>5</xdr:row>
      <xdr:rowOff>62778</xdr:rowOff>
    </xdr:from>
    <xdr:to>
      <xdr:col>9</xdr:col>
      <xdr:colOff>284668</xdr:colOff>
      <xdr:row>8</xdr:row>
      <xdr:rowOff>47625</xdr:rowOff>
    </xdr:to>
    <xdr:sp macro="" textlink="">
      <xdr:nvSpPr>
        <xdr:cNvPr id="2420" name="AutoShape 372"/>
        <xdr:cNvSpPr>
          <a:spLocks noChangeArrowheads="1"/>
        </xdr:cNvSpPr>
      </xdr:nvSpPr>
      <xdr:spPr bwMode="auto">
        <a:xfrm>
          <a:off x="6501246" y="2420216"/>
          <a:ext cx="784297" cy="996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IO8 People learn more &amp; share this learning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214312</xdr:colOff>
      <xdr:row>5</xdr:row>
      <xdr:rowOff>87457</xdr:rowOff>
    </xdr:from>
    <xdr:to>
      <xdr:col>10</xdr:col>
      <xdr:colOff>548552</xdr:colOff>
      <xdr:row>8</xdr:row>
      <xdr:rowOff>71437</xdr:rowOff>
    </xdr:to>
    <xdr:sp macro="" textlink="">
      <xdr:nvSpPr>
        <xdr:cNvPr id="2415" name="AutoShape 367"/>
        <xdr:cNvSpPr>
          <a:spLocks noChangeArrowheads="1"/>
        </xdr:cNvSpPr>
      </xdr:nvSpPr>
      <xdr:spPr bwMode="auto">
        <a:xfrm>
          <a:off x="7215187" y="2444895"/>
          <a:ext cx="941459" cy="99601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IO9 Increased opportunities &amp; aspirations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512182</xdr:colOff>
      <xdr:row>5</xdr:row>
      <xdr:rowOff>50006</xdr:rowOff>
    </xdr:from>
    <xdr:to>
      <xdr:col>11</xdr:col>
      <xdr:colOff>540756</xdr:colOff>
      <xdr:row>8</xdr:row>
      <xdr:rowOff>35718</xdr:rowOff>
    </xdr:to>
    <xdr:sp macro="" textlink="">
      <xdr:nvSpPr>
        <xdr:cNvPr id="2430" name="AutoShape 382"/>
        <xdr:cNvSpPr>
          <a:spLocks noChangeArrowheads="1"/>
        </xdr:cNvSpPr>
      </xdr:nvSpPr>
      <xdr:spPr bwMode="auto">
        <a:xfrm>
          <a:off x="8120276" y="2407444"/>
          <a:ext cx="826293" cy="99774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IO10 Increased inward investment &amp; business activity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760486</xdr:colOff>
      <xdr:row>3</xdr:row>
      <xdr:rowOff>357188</xdr:rowOff>
    </xdr:from>
    <xdr:to>
      <xdr:col>10</xdr:col>
      <xdr:colOff>230984</xdr:colOff>
      <xdr:row>5</xdr:row>
      <xdr:rowOff>62778</xdr:rowOff>
    </xdr:to>
    <xdr:cxnSp macro="">
      <xdr:nvCxnSpPr>
        <xdr:cNvPr id="313" name="Straight Connector 312"/>
        <xdr:cNvCxnSpPr>
          <a:endCxn id="2420" idx="0"/>
        </xdr:cNvCxnSpPr>
      </xdr:nvCxnSpPr>
      <xdr:spPr bwMode="auto">
        <a:xfrm rot="5400000">
          <a:off x="7090175" y="1671312"/>
          <a:ext cx="550934" cy="94687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762000</xdr:colOff>
      <xdr:row>4</xdr:row>
      <xdr:rowOff>0</xdr:rowOff>
    </xdr:from>
    <xdr:to>
      <xdr:col>10</xdr:col>
      <xdr:colOff>67123</xdr:colOff>
      <xdr:row>5</xdr:row>
      <xdr:rowOff>96983</xdr:rowOff>
    </xdr:to>
    <xdr:cxnSp macro="">
      <xdr:nvCxnSpPr>
        <xdr:cNvPr id="325" name="Straight Connector 324"/>
        <xdr:cNvCxnSpPr/>
      </xdr:nvCxnSpPr>
      <xdr:spPr bwMode="auto">
        <a:xfrm>
          <a:off x="2333625" y="1893094"/>
          <a:ext cx="5341592" cy="56132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190500</xdr:colOff>
      <xdr:row>4</xdr:row>
      <xdr:rowOff>71438</xdr:rowOff>
    </xdr:from>
    <xdr:to>
      <xdr:col>10</xdr:col>
      <xdr:colOff>428625</xdr:colOff>
      <xdr:row>4</xdr:row>
      <xdr:rowOff>383382</xdr:rowOff>
    </xdr:to>
    <xdr:sp macro="" textlink="">
      <xdr:nvSpPr>
        <xdr:cNvPr id="2408" name="Text Box 360"/>
        <xdr:cNvSpPr txBox="1">
          <a:spLocks noChangeArrowheads="1"/>
        </xdr:cNvSpPr>
      </xdr:nvSpPr>
      <xdr:spPr bwMode="auto">
        <a:xfrm>
          <a:off x="976313" y="1964532"/>
          <a:ext cx="7060406" cy="311944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Intermediate Outcomes </a:t>
          </a: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 (what we will achieve in conjunction with partners &amp; other providers of cultural services)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9</xdr:col>
      <xdr:colOff>7794</xdr:colOff>
      <xdr:row>27</xdr:row>
      <xdr:rowOff>348963</xdr:rowOff>
    </xdr:to>
    <xdr:sp macro="" textlink="">
      <xdr:nvSpPr>
        <xdr:cNvPr id="194" name="AutoShape 1552"/>
        <xdr:cNvSpPr>
          <a:spLocks noChangeArrowheads="1"/>
        </xdr:cNvSpPr>
      </xdr:nvSpPr>
      <xdr:spPr bwMode="auto">
        <a:xfrm flipV="1">
          <a:off x="6181725" y="9334500"/>
          <a:ext cx="836469" cy="1301463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Venue Hire</a:t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398319</xdr:colOff>
      <xdr:row>27</xdr:row>
      <xdr:rowOff>348963</xdr:rowOff>
    </xdr:to>
    <xdr:sp macro="" textlink="">
      <xdr:nvSpPr>
        <xdr:cNvPr id="195" name="AutoShape 1552"/>
        <xdr:cNvSpPr>
          <a:spLocks noChangeArrowheads="1"/>
        </xdr:cNvSpPr>
      </xdr:nvSpPr>
      <xdr:spPr bwMode="auto">
        <a:xfrm flipV="1">
          <a:off x="5095875" y="9334500"/>
          <a:ext cx="836469" cy="1301463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Marketing &amp; promotion</a:t>
          </a:r>
        </a:p>
      </xdr:txBody>
    </xdr:sp>
    <xdr:clientData/>
  </xdr:twoCellAnchor>
  <xdr:twoCellAnchor>
    <xdr:from>
      <xdr:col>7</xdr:col>
      <xdr:colOff>85725</xdr:colOff>
      <xdr:row>24</xdr:row>
      <xdr:rowOff>9522</xdr:rowOff>
    </xdr:from>
    <xdr:to>
      <xdr:col>8</xdr:col>
      <xdr:colOff>219075</xdr:colOff>
      <xdr:row>28</xdr:row>
      <xdr:rowOff>6060</xdr:rowOff>
    </xdr:to>
    <xdr:sp macro="" textlink="">
      <xdr:nvSpPr>
        <xdr:cNvPr id="196" name="AutoShape 1552"/>
        <xdr:cNvSpPr>
          <a:spLocks noChangeArrowheads="1"/>
        </xdr:cNvSpPr>
      </xdr:nvSpPr>
      <xdr:spPr bwMode="auto">
        <a:xfrm flipV="1">
          <a:off x="5619750" y="9344022"/>
          <a:ext cx="742950" cy="1301463"/>
        </a:xfrm>
        <a:prstGeom prst="downArrow">
          <a:avLst>
            <a:gd name="adj1" fmla="val 72010"/>
            <a:gd name="adj2" fmla="val 354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Narrow" pitchFamily="34" charset="0"/>
              <a:cs typeface="Times New Roman"/>
            </a:rPr>
            <a:t>Income generation</a:t>
          </a:r>
        </a:p>
      </xdr:txBody>
    </xdr:sp>
    <xdr:clientData/>
  </xdr:twoCellAnchor>
  <xdr:twoCellAnchor>
    <xdr:from>
      <xdr:col>5</xdr:col>
      <xdr:colOff>432197</xdr:colOff>
      <xdr:row>3</xdr:row>
      <xdr:rowOff>369094</xdr:rowOff>
    </xdr:from>
    <xdr:to>
      <xdr:col>5</xdr:col>
      <xdr:colOff>605046</xdr:colOff>
      <xdr:row>5</xdr:row>
      <xdr:rowOff>57150</xdr:rowOff>
    </xdr:to>
    <xdr:cxnSp macro="">
      <xdr:nvCxnSpPr>
        <xdr:cNvPr id="152" name="Straight Connector 151"/>
        <xdr:cNvCxnSpPr>
          <a:stCxn id="2351" idx="2"/>
        </xdr:cNvCxnSpPr>
      </xdr:nvCxnSpPr>
      <xdr:spPr bwMode="auto">
        <a:xfrm>
          <a:off x="4551760" y="1881188"/>
          <a:ext cx="172849" cy="533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</xdr:colOff>
      <xdr:row>4</xdr:row>
      <xdr:rowOff>12701</xdr:rowOff>
    </xdr:from>
    <xdr:to>
      <xdr:col>2</xdr:col>
      <xdr:colOff>455083</xdr:colOff>
      <xdr:row>19</xdr:row>
      <xdr:rowOff>0</xdr:rowOff>
    </xdr:to>
    <xdr:sp macro="" textlink="">
      <xdr:nvSpPr>
        <xdr:cNvPr id="28677" name="Rectangle 5"/>
        <xdr:cNvSpPr>
          <a:spLocks noChangeArrowheads="1"/>
        </xdr:cNvSpPr>
      </xdr:nvSpPr>
      <xdr:spPr bwMode="auto">
        <a:xfrm>
          <a:off x="667807" y="1717676"/>
          <a:ext cx="1063626" cy="275907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October each year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Annual Performance Review</a:t>
          </a:r>
          <a:endParaRPr lang="en-US" sz="1200" b="1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1059</xdr:colOff>
      <xdr:row>36</xdr:row>
      <xdr:rowOff>150258</xdr:rowOff>
    </xdr:from>
    <xdr:to>
      <xdr:col>2</xdr:col>
      <xdr:colOff>457200</xdr:colOff>
      <xdr:row>43</xdr:row>
      <xdr:rowOff>298450</xdr:rowOff>
    </xdr:to>
    <xdr:sp macro="" textlink="">
      <xdr:nvSpPr>
        <xdr:cNvPr id="28706" name="Rectangle 34"/>
        <xdr:cNvSpPr>
          <a:spLocks noChangeArrowheads="1"/>
        </xdr:cNvSpPr>
      </xdr:nvSpPr>
      <xdr:spPr bwMode="auto">
        <a:xfrm>
          <a:off x="667809" y="6703458"/>
          <a:ext cx="1065741" cy="1119742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January, April, July each year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Progress review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533399</xdr:colOff>
      <xdr:row>31</xdr:row>
      <xdr:rowOff>114300</xdr:rowOff>
    </xdr:from>
    <xdr:to>
      <xdr:col>13</xdr:col>
      <xdr:colOff>447674</xdr:colOff>
      <xdr:row>43</xdr:row>
      <xdr:rowOff>247650</xdr:rowOff>
    </xdr:to>
    <xdr:sp macro="" textlink="">
      <xdr:nvSpPr>
        <xdr:cNvPr id="1747" name="AutoShape 44"/>
        <xdr:cNvSpPr>
          <a:spLocks noChangeArrowheads="1"/>
        </xdr:cNvSpPr>
      </xdr:nvSpPr>
      <xdr:spPr bwMode="auto">
        <a:xfrm flipH="1" flipV="1">
          <a:off x="7477124" y="6515100"/>
          <a:ext cx="447675" cy="2190750"/>
        </a:xfrm>
        <a:prstGeom prst="curvedRightArrow">
          <a:avLst>
            <a:gd name="adj1" fmla="val 65483"/>
            <a:gd name="adj2" fmla="val 20218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22</xdr:row>
      <xdr:rowOff>257175</xdr:rowOff>
    </xdr:from>
    <xdr:to>
      <xdr:col>21</xdr:col>
      <xdr:colOff>0</xdr:colOff>
      <xdr:row>22</xdr:row>
      <xdr:rowOff>581025</xdr:rowOff>
    </xdr:to>
    <xdr:sp macro="" textlink="">
      <xdr:nvSpPr>
        <xdr:cNvPr id="1749" name="Line 87"/>
        <xdr:cNvSpPr>
          <a:spLocks noChangeShapeType="1"/>
        </xdr:cNvSpPr>
      </xdr:nvSpPr>
      <xdr:spPr bwMode="auto">
        <a:xfrm>
          <a:off x="12353925" y="4333875"/>
          <a:ext cx="0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76200</xdr:colOff>
      <xdr:row>8</xdr:row>
      <xdr:rowOff>19050</xdr:rowOff>
    </xdr:from>
    <xdr:to>
      <xdr:col>0</xdr:col>
      <xdr:colOff>666750</xdr:colOff>
      <xdr:row>43</xdr:row>
      <xdr:rowOff>38100</xdr:rowOff>
    </xdr:to>
    <xdr:sp macro="" textlink="">
      <xdr:nvSpPr>
        <xdr:cNvPr id="1750" name="AutoShape 44"/>
        <xdr:cNvSpPr>
          <a:spLocks noChangeArrowheads="1"/>
        </xdr:cNvSpPr>
      </xdr:nvSpPr>
      <xdr:spPr bwMode="auto">
        <a:xfrm flipV="1">
          <a:off x="76200" y="1733550"/>
          <a:ext cx="590550" cy="5829300"/>
        </a:xfrm>
        <a:prstGeom prst="curvedRightArrow">
          <a:avLst>
            <a:gd name="adj1" fmla="val 101954"/>
            <a:gd name="adj2" fmla="val 203863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2115</xdr:colOff>
      <xdr:row>4</xdr:row>
      <xdr:rowOff>10586</xdr:rowOff>
    </xdr:from>
    <xdr:to>
      <xdr:col>13</xdr:col>
      <xdr:colOff>0</xdr:colOff>
      <xdr:row>7</xdr:row>
      <xdr:rowOff>1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2069040" y="1715561"/>
          <a:ext cx="5408085" cy="47519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reviews the external environment, community strategy, other high-level outcomes &amp; the B &amp; D Policy House 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257174</xdr:colOff>
      <xdr:row>12</xdr:row>
      <xdr:rowOff>1</xdr:rowOff>
    </xdr:from>
    <xdr:to>
      <xdr:col>8</xdr:col>
      <xdr:colOff>0</xdr:colOff>
      <xdr:row>19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2066924" y="3200401"/>
          <a:ext cx="2438401" cy="117157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reviews annual performance in relation to each performance measure (using the graphs)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7</xdr:row>
      <xdr:rowOff>219075</xdr:rowOff>
    </xdr:from>
    <xdr:to>
      <xdr:col>13</xdr:col>
      <xdr:colOff>0</xdr:colOff>
      <xdr:row>10</xdr:row>
      <xdr:rowOff>190500</xdr:rowOff>
    </xdr:to>
    <xdr:sp macro="" textlink="">
      <xdr:nvSpPr>
        <xdr:cNvPr id="12" name="Rectangle 5"/>
        <xdr:cNvSpPr>
          <a:spLocks noChangeArrowheads="1"/>
        </xdr:cNvSpPr>
      </xdr:nvSpPr>
      <xdr:spPr bwMode="auto">
        <a:xfrm>
          <a:off x="2066925" y="2447925"/>
          <a:ext cx="5410200" cy="533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reviews the relevance of the Heritage Service Outcomes Framework, based on the external, Council &amp; internal environment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252941</xdr:colOff>
      <xdr:row>28</xdr:row>
      <xdr:rowOff>1057</xdr:rowOff>
    </xdr:from>
    <xdr:to>
      <xdr:col>13</xdr:col>
      <xdr:colOff>0</xdr:colOff>
      <xdr:row>31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2062691" y="6449482"/>
          <a:ext cx="5414434" cy="637118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agrees performance targets for each performance measure, based on historical annual performance trends and external &amp; Council requirements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20</xdr:row>
      <xdr:rowOff>10583</xdr:rowOff>
    </xdr:from>
    <xdr:to>
      <xdr:col>13</xdr:col>
      <xdr:colOff>1060</xdr:colOff>
      <xdr:row>22</xdr:row>
      <xdr:rowOff>333375</xdr:rowOff>
    </xdr:to>
    <xdr:sp macro="" textlink="">
      <xdr:nvSpPr>
        <xdr:cNvPr id="15" name="Rectangle 5"/>
        <xdr:cNvSpPr>
          <a:spLocks noChangeArrowheads="1"/>
        </xdr:cNvSpPr>
      </xdr:nvSpPr>
      <xdr:spPr bwMode="auto">
        <a:xfrm>
          <a:off x="2066925" y="4411133"/>
          <a:ext cx="5411260" cy="637117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Front-line staff, volunteers &amp; Friends give input to the outcomes and ideas for improvement &amp; service development (via workshop).  These ideas are added to the 'Ideas Green House'.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666749</xdr:colOff>
      <xdr:row>20</xdr:row>
      <xdr:rowOff>1057</xdr:rowOff>
    </xdr:from>
    <xdr:to>
      <xdr:col>2</xdr:col>
      <xdr:colOff>457200</xdr:colOff>
      <xdr:row>35</xdr:row>
      <xdr:rowOff>0</xdr:rowOff>
    </xdr:to>
    <xdr:sp macro="" textlink="">
      <xdr:nvSpPr>
        <xdr:cNvPr id="17" name="Rectangle 34"/>
        <xdr:cNvSpPr>
          <a:spLocks noChangeArrowheads="1"/>
        </xdr:cNvSpPr>
      </xdr:nvSpPr>
      <xdr:spPr bwMode="auto">
        <a:xfrm>
          <a:off x="666749" y="3763432"/>
          <a:ext cx="1066801" cy="2532593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After the annual &amp; quarterly reviews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Forward Planning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10583</xdr:colOff>
      <xdr:row>36</xdr:row>
      <xdr:rowOff>158749</xdr:rowOff>
    </xdr:from>
    <xdr:to>
      <xdr:col>12</xdr:col>
      <xdr:colOff>529165</xdr:colOff>
      <xdr:row>39</xdr:row>
      <xdr:rowOff>148167</xdr:rowOff>
    </xdr:to>
    <xdr:sp macro="" textlink="">
      <xdr:nvSpPr>
        <xdr:cNvPr id="22" name="Rectangle 34"/>
        <xdr:cNvSpPr>
          <a:spLocks noChangeArrowheads="1"/>
        </xdr:cNvSpPr>
      </xdr:nvSpPr>
      <xdr:spPr bwMode="auto">
        <a:xfrm>
          <a:off x="2074333" y="6011332"/>
          <a:ext cx="5429249" cy="465668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reviews performance in relation to the performance measures (using the graphs and/or the quarterly dashboard)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10583</xdr:colOff>
      <xdr:row>40</xdr:row>
      <xdr:rowOff>333375</xdr:rowOff>
    </xdr:from>
    <xdr:to>
      <xdr:col>12</xdr:col>
      <xdr:colOff>529165</xdr:colOff>
      <xdr:row>44</xdr:row>
      <xdr:rowOff>2117</xdr:rowOff>
    </xdr:to>
    <xdr:sp macro="" textlink="">
      <xdr:nvSpPr>
        <xdr:cNvPr id="23" name="Rectangle 34"/>
        <xdr:cNvSpPr>
          <a:spLocks noChangeArrowheads="1"/>
        </xdr:cNvSpPr>
      </xdr:nvSpPr>
      <xdr:spPr bwMode="auto">
        <a:xfrm>
          <a:off x="2077508" y="9315450"/>
          <a:ext cx="5395382" cy="506942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reviews progress of the projects in the Service Development and Improvement Plans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0</xdr:colOff>
      <xdr:row>11</xdr:row>
      <xdr:rowOff>209549</xdr:rowOff>
    </xdr:from>
    <xdr:to>
      <xdr:col>13</xdr:col>
      <xdr:colOff>0</xdr:colOff>
      <xdr:row>19</xdr:row>
      <xdr:rowOff>0</xdr:rowOff>
    </xdr:to>
    <xdr:sp macro="" textlink="">
      <xdr:nvSpPr>
        <xdr:cNvPr id="24" name="Rectangle 5"/>
        <xdr:cNvSpPr>
          <a:spLocks noChangeArrowheads="1"/>
        </xdr:cNvSpPr>
      </xdr:nvSpPr>
      <xdr:spPr bwMode="auto">
        <a:xfrm>
          <a:off x="5114925" y="3200399"/>
          <a:ext cx="2362200" cy="129540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(and other staff) conduct Self-Assessment using the 'Survive &amp; Thrive Framework' (or CSIT)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13</xdr:col>
      <xdr:colOff>1060</xdr:colOff>
      <xdr:row>27</xdr:row>
      <xdr:rowOff>22225</xdr:rowOff>
    </xdr:to>
    <xdr:sp macro="" textlink="">
      <xdr:nvSpPr>
        <xdr:cNvPr id="53" name="Rectangle 5"/>
        <xdr:cNvSpPr>
          <a:spLocks noChangeArrowheads="1"/>
        </xdr:cNvSpPr>
      </xdr:nvSpPr>
      <xdr:spPr bwMode="auto">
        <a:xfrm>
          <a:off x="2066925" y="5705475"/>
          <a:ext cx="5411260" cy="527050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develops, refines &amp; finalises the outcomes and establishes performance measures (relating to each service outcome)  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447675</xdr:colOff>
      <xdr:row>4</xdr:row>
      <xdr:rowOff>9525</xdr:rowOff>
    </xdr:from>
    <xdr:to>
      <xdr:col>3</xdr:col>
      <xdr:colOff>209550</xdr:colOff>
      <xdr:row>19</xdr:row>
      <xdr:rowOff>0</xdr:rowOff>
    </xdr:to>
    <xdr:sp macro="" textlink="">
      <xdr:nvSpPr>
        <xdr:cNvPr id="1762" name="Right Brace 54"/>
        <xdr:cNvSpPr>
          <a:spLocks/>
        </xdr:cNvSpPr>
      </xdr:nvSpPr>
      <xdr:spPr bwMode="auto">
        <a:xfrm>
          <a:off x="1724025" y="1714500"/>
          <a:ext cx="295275" cy="2762250"/>
        </a:xfrm>
        <a:prstGeom prst="rightBrace">
          <a:avLst>
            <a:gd name="adj1" fmla="val 131649"/>
            <a:gd name="adj2" fmla="val 49532"/>
          </a:avLst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447675</xdr:colOff>
      <xdr:row>20</xdr:row>
      <xdr:rowOff>0</xdr:rowOff>
    </xdr:from>
    <xdr:to>
      <xdr:col>3</xdr:col>
      <xdr:colOff>219075</xdr:colOff>
      <xdr:row>35</xdr:row>
      <xdr:rowOff>0</xdr:rowOff>
    </xdr:to>
    <xdr:sp macro="" textlink="">
      <xdr:nvSpPr>
        <xdr:cNvPr id="1763" name="Right Brace 20"/>
        <xdr:cNvSpPr>
          <a:spLocks/>
        </xdr:cNvSpPr>
      </xdr:nvSpPr>
      <xdr:spPr bwMode="auto">
        <a:xfrm>
          <a:off x="1724025" y="3762375"/>
          <a:ext cx="304800" cy="2533650"/>
        </a:xfrm>
        <a:prstGeom prst="rightBrace">
          <a:avLst>
            <a:gd name="adj1" fmla="val 136848"/>
            <a:gd name="adj2" fmla="val 49532"/>
          </a:avLst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447675</xdr:colOff>
      <xdr:row>36</xdr:row>
      <xdr:rowOff>152400</xdr:rowOff>
    </xdr:from>
    <xdr:to>
      <xdr:col>3</xdr:col>
      <xdr:colOff>219075</xdr:colOff>
      <xdr:row>43</xdr:row>
      <xdr:rowOff>295275</xdr:rowOff>
    </xdr:to>
    <xdr:sp macro="" textlink="">
      <xdr:nvSpPr>
        <xdr:cNvPr id="1764" name="Right Brace 26"/>
        <xdr:cNvSpPr>
          <a:spLocks/>
        </xdr:cNvSpPr>
      </xdr:nvSpPr>
      <xdr:spPr bwMode="auto">
        <a:xfrm>
          <a:off x="1724025" y="6705600"/>
          <a:ext cx="304800" cy="1114425"/>
        </a:xfrm>
        <a:prstGeom prst="rightBrace">
          <a:avLst>
            <a:gd name="adj1" fmla="val 127478"/>
            <a:gd name="adj2" fmla="val 49532"/>
          </a:avLst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7</xdr:row>
      <xdr:rowOff>0</xdr:rowOff>
    </xdr:from>
    <xdr:to>
      <xdr:col>8</xdr:col>
      <xdr:colOff>390526</xdr:colOff>
      <xdr:row>8</xdr:row>
      <xdr:rowOff>114300</xdr:rowOff>
    </xdr:to>
    <xdr:sp macro="" textlink="">
      <xdr:nvSpPr>
        <xdr:cNvPr id="25" name="Down Arrow 24"/>
        <xdr:cNvSpPr/>
      </xdr:nvSpPr>
      <xdr:spPr bwMode="auto">
        <a:xfrm>
          <a:off x="4638675" y="2228850"/>
          <a:ext cx="257176" cy="352425"/>
        </a:xfrm>
        <a:prstGeom prst="downArrow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428625</xdr:colOff>
      <xdr:row>10</xdr:row>
      <xdr:rowOff>190500</xdr:rowOff>
    </xdr:from>
    <xdr:to>
      <xdr:col>11</xdr:col>
      <xdr:colOff>76201</xdr:colOff>
      <xdr:row>12</xdr:row>
      <xdr:rowOff>133350</xdr:rowOff>
    </xdr:to>
    <xdr:sp macro="" textlink="">
      <xdr:nvSpPr>
        <xdr:cNvPr id="26" name="Down Arrow 25"/>
        <xdr:cNvSpPr/>
      </xdr:nvSpPr>
      <xdr:spPr bwMode="auto">
        <a:xfrm>
          <a:off x="6134100" y="2981325"/>
          <a:ext cx="257176" cy="352425"/>
        </a:xfrm>
        <a:prstGeom prst="downArrow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447675</xdr:colOff>
      <xdr:row>10</xdr:row>
      <xdr:rowOff>190500</xdr:rowOff>
    </xdr:from>
    <xdr:to>
      <xdr:col>6</xdr:col>
      <xdr:colOff>95251</xdr:colOff>
      <xdr:row>12</xdr:row>
      <xdr:rowOff>133350</xdr:rowOff>
    </xdr:to>
    <xdr:sp macro="" textlink="">
      <xdr:nvSpPr>
        <xdr:cNvPr id="35" name="Down Arrow 34"/>
        <xdr:cNvSpPr/>
      </xdr:nvSpPr>
      <xdr:spPr bwMode="auto">
        <a:xfrm>
          <a:off x="3124200" y="2981325"/>
          <a:ext cx="257176" cy="352425"/>
        </a:xfrm>
        <a:prstGeom prst="downArrow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123825</xdr:colOff>
      <xdr:row>23</xdr:row>
      <xdr:rowOff>0</xdr:rowOff>
    </xdr:from>
    <xdr:to>
      <xdr:col>8</xdr:col>
      <xdr:colOff>381001</xdr:colOff>
      <xdr:row>24</xdr:row>
      <xdr:rowOff>123825</xdr:rowOff>
    </xdr:to>
    <xdr:sp macro="" textlink="">
      <xdr:nvSpPr>
        <xdr:cNvPr id="41" name="Down Arrow 40"/>
        <xdr:cNvSpPr/>
      </xdr:nvSpPr>
      <xdr:spPr bwMode="auto">
        <a:xfrm>
          <a:off x="4629150" y="5467350"/>
          <a:ext cx="257176" cy="352425"/>
        </a:xfrm>
        <a:prstGeom prst="downArrow">
          <a:avLst/>
        </a:prstGeom>
        <a:solidFill>
          <a:srgbClr val="00B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123825</xdr:colOff>
      <xdr:row>27</xdr:row>
      <xdr:rowOff>19050</xdr:rowOff>
    </xdr:from>
    <xdr:to>
      <xdr:col>8</xdr:col>
      <xdr:colOff>381001</xdr:colOff>
      <xdr:row>28</xdr:row>
      <xdr:rowOff>133350</xdr:rowOff>
    </xdr:to>
    <xdr:sp macro="" textlink="">
      <xdr:nvSpPr>
        <xdr:cNvPr id="45" name="Down Arrow 44"/>
        <xdr:cNvSpPr/>
      </xdr:nvSpPr>
      <xdr:spPr bwMode="auto">
        <a:xfrm>
          <a:off x="4629150" y="6105525"/>
          <a:ext cx="257176" cy="352425"/>
        </a:xfrm>
        <a:prstGeom prst="downArrow">
          <a:avLst/>
        </a:prstGeom>
        <a:solidFill>
          <a:srgbClr val="00B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31</xdr:row>
      <xdr:rowOff>219075</xdr:rowOff>
    </xdr:from>
    <xdr:to>
      <xdr:col>13</xdr:col>
      <xdr:colOff>1060</xdr:colOff>
      <xdr:row>35</xdr:row>
      <xdr:rowOff>1</xdr:rowOff>
    </xdr:to>
    <xdr:sp macro="" textlink="">
      <xdr:nvSpPr>
        <xdr:cNvPr id="49" name="Rectangle 5"/>
        <xdr:cNvSpPr>
          <a:spLocks noChangeArrowheads="1"/>
        </xdr:cNvSpPr>
      </xdr:nvSpPr>
      <xdr:spPr bwMode="auto">
        <a:xfrm>
          <a:off x="2066925" y="7353300"/>
          <a:ext cx="5411260" cy="733426"/>
        </a:xfrm>
        <a:prstGeom prst="rect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The management team uses the 'Ideas Green house' to create long, medium &amp; short term Service Development &amp; Improvement Plans, based on the Self-Assessment &amp; the review of performance</a:t>
          </a: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133350</xdr:colOff>
      <xdr:row>31</xdr:row>
      <xdr:rowOff>0</xdr:rowOff>
    </xdr:from>
    <xdr:to>
      <xdr:col>8</xdr:col>
      <xdr:colOff>390526</xdr:colOff>
      <xdr:row>32</xdr:row>
      <xdr:rowOff>123825</xdr:rowOff>
    </xdr:to>
    <xdr:sp macro="" textlink="">
      <xdr:nvSpPr>
        <xdr:cNvPr id="48" name="Down Arrow 47"/>
        <xdr:cNvSpPr/>
      </xdr:nvSpPr>
      <xdr:spPr bwMode="auto">
        <a:xfrm>
          <a:off x="4638675" y="7010400"/>
          <a:ext cx="257176" cy="352425"/>
        </a:xfrm>
        <a:prstGeom prst="downArrow">
          <a:avLst/>
        </a:prstGeom>
        <a:solidFill>
          <a:srgbClr val="00B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133350</xdr:colOff>
      <xdr:row>39</xdr:row>
      <xdr:rowOff>152400</xdr:rowOff>
    </xdr:from>
    <xdr:to>
      <xdr:col>8</xdr:col>
      <xdr:colOff>390526</xdr:colOff>
      <xdr:row>41</xdr:row>
      <xdr:rowOff>133350</xdr:rowOff>
    </xdr:to>
    <xdr:sp macro="" textlink="">
      <xdr:nvSpPr>
        <xdr:cNvPr id="80" name="Down Arrow 79"/>
        <xdr:cNvSpPr/>
      </xdr:nvSpPr>
      <xdr:spPr bwMode="auto">
        <a:xfrm>
          <a:off x="4638675" y="8972550"/>
          <a:ext cx="257176" cy="352425"/>
        </a:xfrm>
        <a:prstGeom prst="down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466725</xdr:colOff>
      <xdr:row>19</xdr:row>
      <xdr:rowOff>0</xdr:rowOff>
    </xdr:from>
    <xdr:to>
      <xdr:col>6</xdr:col>
      <xdr:colOff>114301</xdr:colOff>
      <xdr:row>20</xdr:row>
      <xdr:rowOff>19050</xdr:rowOff>
    </xdr:to>
    <xdr:sp macro="" textlink="">
      <xdr:nvSpPr>
        <xdr:cNvPr id="81" name="Down Arrow 80"/>
        <xdr:cNvSpPr/>
      </xdr:nvSpPr>
      <xdr:spPr bwMode="auto">
        <a:xfrm>
          <a:off x="3143250" y="4371975"/>
          <a:ext cx="257176" cy="35242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457200</xdr:colOff>
      <xdr:row>18</xdr:row>
      <xdr:rowOff>171450</xdr:rowOff>
    </xdr:from>
    <xdr:to>
      <xdr:col>11</xdr:col>
      <xdr:colOff>104776</xdr:colOff>
      <xdr:row>20</xdr:row>
      <xdr:rowOff>9525</xdr:rowOff>
    </xdr:to>
    <xdr:sp macro="" textlink="">
      <xdr:nvSpPr>
        <xdr:cNvPr id="82" name="Down Arrow 81"/>
        <xdr:cNvSpPr/>
      </xdr:nvSpPr>
      <xdr:spPr bwMode="auto">
        <a:xfrm>
          <a:off x="6162675" y="4381500"/>
          <a:ext cx="257176" cy="35242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123825</xdr:colOff>
      <xdr:row>35</xdr:row>
      <xdr:rowOff>0</xdr:rowOff>
    </xdr:from>
    <xdr:to>
      <xdr:col>8</xdr:col>
      <xdr:colOff>381001</xdr:colOff>
      <xdr:row>36</xdr:row>
      <xdr:rowOff>142875</xdr:rowOff>
    </xdr:to>
    <xdr:sp macro="" textlink="">
      <xdr:nvSpPr>
        <xdr:cNvPr id="92" name="Down Arrow 91"/>
        <xdr:cNvSpPr/>
      </xdr:nvSpPr>
      <xdr:spPr bwMode="auto">
        <a:xfrm>
          <a:off x="4629150" y="7972425"/>
          <a:ext cx="257176" cy="35242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</xdr:rowOff>
    </xdr:from>
    <xdr:to>
      <xdr:col>5</xdr:col>
      <xdr:colOff>0</xdr:colOff>
      <xdr:row>55</xdr:row>
      <xdr:rowOff>9526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1</xdr:rowOff>
    </xdr:from>
    <xdr:to>
      <xdr:col>5</xdr:col>
      <xdr:colOff>0</xdr:colOff>
      <xdr:row>74</xdr:row>
      <xdr:rowOff>9526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523874</xdr:rowOff>
    </xdr:from>
    <xdr:to>
      <xdr:col>5</xdr:col>
      <xdr:colOff>0</xdr:colOff>
      <xdr:row>93</xdr:row>
      <xdr:rowOff>285750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96</xdr:row>
      <xdr:rowOff>1</xdr:rowOff>
    </xdr:from>
    <xdr:to>
      <xdr:col>5</xdr:col>
      <xdr:colOff>0</xdr:colOff>
      <xdr:row>112</xdr:row>
      <xdr:rowOff>9526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0</xdr:colOff>
      <xdr:row>131</xdr:row>
      <xdr:rowOff>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133</xdr:row>
      <xdr:rowOff>1</xdr:rowOff>
    </xdr:from>
    <xdr:to>
      <xdr:col>5</xdr:col>
      <xdr:colOff>0</xdr:colOff>
      <xdr:row>150</xdr:row>
      <xdr:rowOff>9526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151</xdr:row>
      <xdr:rowOff>523875</xdr:rowOff>
    </xdr:from>
    <xdr:to>
      <xdr:col>5</xdr:col>
      <xdr:colOff>0</xdr:colOff>
      <xdr:row>167</xdr:row>
      <xdr:rowOff>238124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306916</xdr:colOff>
      <xdr:row>75</xdr:row>
      <xdr:rowOff>201086</xdr:rowOff>
    </xdr:from>
    <xdr:to>
      <xdr:col>2</xdr:col>
      <xdr:colOff>466725</xdr:colOff>
      <xdr:row>75</xdr:row>
      <xdr:rowOff>419103</xdr:rowOff>
    </xdr:to>
    <xdr:sp macro="" textlink="">
      <xdr:nvSpPr>
        <xdr:cNvPr id="2517" name="AutoShape 16"/>
        <xdr:cNvSpPr>
          <a:spLocks noChangeArrowheads="1"/>
        </xdr:cNvSpPr>
      </xdr:nvSpPr>
      <xdr:spPr bwMode="auto">
        <a:xfrm>
          <a:off x="4836583" y="17557753"/>
          <a:ext cx="159809" cy="218017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2</xdr:row>
      <xdr:rowOff>190500</xdr:rowOff>
    </xdr:from>
    <xdr:to>
      <xdr:col>8</xdr:col>
      <xdr:colOff>381000</xdr:colOff>
      <xdr:row>2</xdr:row>
      <xdr:rowOff>371475</xdr:rowOff>
    </xdr:to>
    <xdr:sp macro="" textlink="">
      <xdr:nvSpPr>
        <xdr:cNvPr id="2521" name="AutoShape 37"/>
        <xdr:cNvSpPr>
          <a:spLocks noChangeArrowheads="1"/>
        </xdr:cNvSpPr>
      </xdr:nvSpPr>
      <xdr:spPr bwMode="auto">
        <a:xfrm>
          <a:off x="8934450" y="16954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323850</xdr:colOff>
      <xdr:row>2</xdr:row>
      <xdr:rowOff>219075</xdr:rowOff>
    </xdr:from>
    <xdr:to>
      <xdr:col>10</xdr:col>
      <xdr:colOff>476250</xdr:colOff>
      <xdr:row>2</xdr:row>
      <xdr:rowOff>400050</xdr:rowOff>
    </xdr:to>
    <xdr:sp macro="" textlink="">
      <xdr:nvSpPr>
        <xdr:cNvPr id="2522" name="AutoShape 38"/>
        <xdr:cNvSpPr>
          <a:spLocks noChangeArrowheads="1"/>
        </xdr:cNvSpPr>
      </xdr:nvSpPr>
      <xdr:spPr bwMode="auto">
        <a:xfrm>
          <a:off x="10248900" y="15049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247650</xdr:colOff>
      <xdr:row>2</xdr:row>
      <xdr:rowOff>200025</xdr:rowOff>
    </xdr:from>
    <xdr:to>
      <xdr:col>13</xdr:col>
      <xdr:colOff>400050</xdr:colOff>
      <xdr:row>2</xdr:row>
      <xdr:rowOff>381000</xdr:rowOff>
    </xdr:to>
    <xdr:sp macro="" textlink="">
      <xdr:nvSpPr>
        <xdr:cNvPr id="2524" name="AutoShape 40"/>
        <xdr:cNvSpPr>
          <a:spLocks noChangeArrowheads="1"/>
        </xdr:cNvSpPr>
      </xdr:nvSpPr>
      <xdr:spPr bwMode="auto">
        <a:xfrm>
          <a:off x="12639675" y="17049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352425</xdr:colOff>
      <xdr:row>2</xdr:row>
      <xdr:rowOff>190500</xdr:rowOff>
    </xdr:from>
    <xdr:to>
      <xdr:col>15</xdr:col>
      <xdr:colOff>495300</xdr:colOff>
      <xdr:row>2</xdr:row>
      <xdr:rowOff>371475</xdr:rowOff>
    </xdr:to>
    <xdr:sp macro="" textlink="">
      <xdr:nvSpPr>
        <xdr:cNvPr id="2525" name="AutoShape 41"/>
        <xdr:cNvSpPr>
          <a:spLocks noChangeArrowheads="1"/>
        </xdr:cNvSpPr>
      </xdr:nvSpPr>
      <xdr:spPr bwMode="auto">
        <a:xfrm>
          <a:off x="13868400" y="1476375"/>
          <a:ext cx="142875" cy="180975"/>
        </a:xfrm>
        <a:prstGeom prst="downArrow">
          <a:avLst>
            <a:gd name="adj1" fmla="val 50000"/>
            <a:gd name="adj2" fmla="val 3307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247650</xdr:colOff>
      <xdr:row>2</xdr:row>
      <xdr:rowOff>209550</xdr:rowOff>
    </xdr:from>
    <xdr:to>
      <xdr:col>18</xdr:col>
      <xdr:colOff>400050</xdr:colOff>
      <xdr:row>2</xdr:row>
      <xdr:rowOff>390525</xdr:rowOff>
    </xdr:to>
    <xdr:sp macro="" textlink="">
      <xdr:nvSpPr>
        <xdr:cNvPr id="2527" name="AutoShape 43"/>
        <xdr:cNvSpPr>
          <a:spLocks noChangeArrowheads="1"/>
        </xdr:cNvSpPr>
      </xdr:nvSpPr>
      <xdr:spPr bwMode="auto">
        <a:xfrm>
          <a:off x="15792450" y="149542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323850</xdr:colOff>
      <xdr:row>2</xdr:row>
      <xdr:rowOff>219075</xdr:rowOff>
    </xdr:from>
    <xdr:to>
      <xdr:col>20</xdr:col>
      <xdr:colOff>476250</xdr:colOff>
      <xdr:row>2</xdr:row>
      <xdr:rowOff>400050</xdr:rowOff>
    </xdr:to>
    <xdr:sp macro="" textlink="">
      <xdr:nvSpPr>
        <xdr:cNvPr id="2528" name="AutoShape 44"/>
        <xdr:cNvSpPr>
          <a:spLocks noChangeArrowheads="1"/>
        </xdr:cNvSpPr>
      </xdr:nvSpPr>
      <xdr:spPr bwMode="auto">
        <a:xfrm>
          <a:off x="17230725" y="15049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171450</xdr:rowOff>
    </xdr:from>
    <xdr:to>
      <xdr:col>4</xdr:col>
      <xdr:colOff>419100</xdr:colOff>
      <xdr:row>2</xdr:row>
      <xdr:rowOff>352425</xdr:rowOff>
    </xdr:to>
    <xdr:sp macro="" textlink="">
      <xdr:nvSpPr>
        <xdr:cNvPr id="9686" name="AutoShape 50"/>
        <xdr:cNvSpPr>
          <a:spLocks noChangeArrowheads="1"/>
        </xdr:cNvSpPr>
      </xdr:nvSpPr>
      <xdr:spPr bwMode="auto">
        <a:xfrm>
          <a:off x="4743450" y="163830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2</xdr:row>
      <xdr:rowOff>161925</xdr:rowOff>
    </xdr:from>
    <xdr:to>
      <xdr:col>5</xdr:col>
      <xdr:colOff>466725</xdr:colOff>
      <xdr:row>2</xdr:row>
      <xdr:rowOff>342900</xdr:rowOff>
    </xdr:to>
    <xdr:sp macro="" textlink="">
      <xdr:nvSpPr>
        <xdr:cNvPr id="9687" name="AutoShape 51"/>
        <xdr:cNvSpPr>
          <a:spLocks noChangeArrowheads="1"/>
        </xdr:cNvSpPr>
      </xdr:nvSpPr>
      <xdr:spPr bwMode="auto">
        <a:xfrm>
          <a:off x="5457825" y="16287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323850</xdr:colOff>
      <xdr:row>2</xdr:row>
      <xdr:rowOff>180975</xdr:rowOff>
    </xdr:from>
    <xdr:to>
      <xdr:col>10</xdr:col>
      <xdr:colOff>476250</xdr:colOff>
      <xdr:row>2</xdr:row>
      <xdr:rowOff>361950</xdr:rowOff>
    </xdr:to>
    <xdr:sp macro="" textlink="">
      <xdr:nvSpPr>
        <xdr:cNvPr id="9689" name="AutoShape 53"/>
        <xdr:cNvSpPr>
          <a:spLocks noChangeArrowheads="1"/>
        </xdr:cNvSpPr>
      </xdr:nvSpPr>
      <xdr:spPr bwMode="auto">
        <a:xfrm>
          <a:off x="9248775" y="164782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2</xdr:row>
      <xdr:rowOff>190500</xdr:rowOff>
    </xdr:from>
    <xdr:to>
      <xdr:col>13</xdr:col>
      <xdr:colOff>419100</xdr:colOff>
      <xdr:row>2</xdr:row>
      <xdr:rowOff>371475</xdr:rowOff>
    </xdr:to>
    <xdr:sp macro="" textlink="">
      <xdr:nvSpPr>
        <xdr:cNvPr id="9690" name="AutoShape 56"/>
        <xdr:cNvSpPr>
          <a:spLocks noChangeArrowheads="1"/>
        </xdr:cNvSpPr>
      </xdr:nvSpPr>
      <xdr:spPr bwMode="auto">
        <a:xfrm>
          <a:off x="11534775" y="16573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314325</xdr:colOff>
      <xdr:row>2</xdr:row>
      <xdr:rowOff>180975</xdr:rowOff>
    </xdr:from>
    <xdr:to>
      <xdr:col>15</xdr:col>
      <xdr:colOff>466725</xdr:colOff>
      <xdr:row>2</xdr:row>
      <xdr:rowOff>361950</xdr:rowOff>
    </xdr:to>
    <xdr:sp macro="" textlink="">
      <xdr:nvSpPr>
        <xdr:cNvPr id="9691" name="AutoShape 57"/>
        <xdr:cNvSpPr>
          <a:spLocks noChangeArrowheads="1"/>
        </xdr:cNvSpPr>
      </xdr:nvSpPr>
      <xdr:spPr bwMode="auto">
        <a:xfrm>
          <a:off x="12830175" y="140970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285750</xdr:colOff>
      <xdr:row>2</xdr:row>
      <xdr:rowOff>190500</xdr:rowOff>
    </xdr:from>
    <xdr:to>
      <xdr:col>17</xdr:col>
      <xdr:colOff>438150</xdr:colOff>
      <xdr:row>2</xdr:row>
      <xdr:rowOff>361950</xdr:rowOff>
    </xdr:to>
    <xdr:sp macro="" textlink="">
      <xdr:nvSpPr>
        <xdr:cNvPr id="9693" name="AutoShape 60"/>
        <xdr:cNvSpPr>
          <a:spLocks noChangeArrowheads="1"/>
        </xdr:cNvSpPr>
      </xdr:nvSpPr>
      <xdr:spPr bwMode="auto">
        <a:xfrm>
          <a:off x="14439900" y="1419225"/>
          <a:ext cx="152400" cy="171450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333375</xdr:colOff>
      <xdr:row>0</xdr:row>
      <xdr:rowOff>428625</xdr:rowOff>
    </xdr:from>
    <xdr:to>
      <xdr:col>20</xdr:col>
      <xdr:colOff>485775</xdr:colOff>
      <xdr:row>0</xdr:row>
      <xdr:rowOff>609600</xdr:rowOff>
    </xdr:to>
    <xdr:sp macro="" textlink="">
      <xdr:nvSpPr>
        <xdr:cNvPr id="9694" name="AutoShape 61"/>
        <xdr:cNvSpPr>
          <a:spLocks noChangeArrowheads="1"/>
        </xdr:cNvSpPr>
      </xdr:nvSpPr>
      <xdr:spPr bwMode="auto">
        <a:xfrm>
          <a:off x="16573500" y="42862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2</xdr:row>
      <xdr:rowOff>161925</xdr:rowOff>
    </xdr:from>
    <xdr:to>
      <xdr:col>8</xdr:col>
      <xdr:colOff>428625</xdr:colOff>
      <xdr:row>2</xdr:row>
      <xdr:rowOff>342900</xdr:rowOff>
    </xdr:to>
    <xdr:sp macro="" textlink="">
      <xdr:nvSpPr>
        <xdr:cNvPr id="9695" name="AutoShape 50"/>
        <xdr:cNvSpPr>
          <a:spLocks noChangeArrowheads="1"/>
        </xdr:cNvSpPr>
      </xdr:nvSpPr>
      <xdr:spPr bwMode="auto">
        <a:xfrm>
          <a:off x="7715250" y="16287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8</xdr:row>
      <xdr:rowOff>171450</xdr:rowOff>
    </xdr:from>
    <xdr:to>
      <xdr:col>2</xdr:col>
      <xdr:colOff>457200</xdr:colOff>
      <xdr:row>8</xdr:row>
      <xdr:rowOff>361950</xdr:rowOff>
    </xdr:to>
    <xdr:sp macro="" textlink="">
      <xdr:nvSpPr>
        <xdr:cNvPr id="9696" name="AutoShape 26"/>
        <xdr:cNvSpPr>
          <a:spLocks noChangeArrowheads="1"/>
        </xdr:cNvSpPr>
      </xdr:nvSpPr>
      <xdr:spPr bwMode="auto">
        <a:xfrm>
          <a:off x="3305175" y="3571875"/>
          <a:ext cx="152400" cy="190500"/>
        </a:xfrm>
        <a:prstGeom prst="downArrow">
          <a:avLst>
            <a:gd name="adj1" fmla="val 50000"/>
            <a:gd name="adj2" fmla="val 29072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333375</xdr:colOff>
      <xdr:row>2</xdr:row>
      <xdr:rowOff>190500</xdr:rowOff>
    </xdr:from>
    <xdr:to>
      <xdr:col>20</xdr:col>
      <xdr:colOff>485775</xdr:colOff>
      <xdr:row>2</xdr:row>
      <xdr:rowOff>361950</xdr:rowOff>
    </xdr:to>
    <xdr:sp macro="" textlink="">
      <xdr:nvSpPr>
        <xdr:cNvPr id="19" name="AutoShape 60"/>
        <xdr:cNvSpPr>
          <a:spLocks noChangeArrowheads="1"/>
        </xdr:cNvSpPr>
      </xdr:nvSpPr>
      <xdr:spPr bwMode="auto">
        <a:xfrm>
          <a:off x="16573500" y="1419225"/>
          <a:ext cx="152400" cy="171450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</xdr:row>
      <xdr:rowOff>171450</xdr:rowOff>
    </xdr:from>
    <xdr:to>
      <xdr:col>5</xdr:col>
      <xdr:colOff>476250</xdr:colOff>
      <xdr:row>2</xdr:row>
      <xdr:rowOff>352425</xdr:rowOff>
    </xdr:to>
    <xdr:sp macro="" textlink="">
      <xdr:nvSpPr>
        <xdr:cNvPr id="10673" name="AutoShape 15"/>
        <xdr:cNvSpPr>
          <a:spLocks noChangeArrowheads="1"/>
        </xdr:cNvSpPr>
      </xdr:nvSpPr>
      <xdr:spPr bwMode="auto">
        <a:xfrm>
          <a:off x="6067425" y="20478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2</xdr:row>
      <xdr:rowOff>180975</xdr:rowOff>
    </xdr:from>
    <xdr:to>
      <xdr:col>4</xdr:col>
      <xdr:colOff>371475</xdr:colOff>
      <xdr:row>2</xdr:row>
      <xdr:rowOff>361950</xdr:rowOff>
    </xdr:to>
    <xdr:sp macro="" textlink="">
      <xdr:nvSpPr>
        <xdr:cNvPr id="10674" name="AutoShape 51"/>
        <xdr:cNvSpPr>
          <a:spLocks noChangeArrowheads="1"/>
        </xdr:cNvSpPr>
      </xdr:nvSpPr>
      <xdr:spPr bwMode="auto">
        <a:xfrm>
          <a:off x="5334000" y="205740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2</xdr:row>
      <xdr:rowOff>171450</xdr:rowOff>
    </xdr:from>
    <xdr:to>
      <xdr:col>8</xdr:col>
      <xdr:colOff>390525</xdr:colOff>
      <xdr:row>2</xdr:row>
      <xdr:rowOff>352425</xdr:rowOff>
    </xdr:to>
    <xdr:sp macro="" textlink="">
      <xdr:nvSpPr>
        <xdr:cNvPr id="10676" name="AutoShape 74"/>
        <xdr:cNvSpPr>
          <a:spLocks noChangeArrowheads="1"/>
        </xdr:cNvSpPr>
      </xdr:nvSpPr>
      <xdr:spPr bwMode="auto">
        <a:xfrm>
          <a:off x="8248650" y="20478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2</xdr:row>
      <xdr:rowOff>152400</xdr:rowOff>
    </xdr:from>
    <xdr:to>
      <xdr:col>10</xdr:col>
      <xdr:colOff>495300</xdr:colOff>
      <xdr:row>2</xdr:row>
      <xdr:rowOff>333375</xdr:rowOff>
    </xdr:to>
    <xdr:sp macro="" textlink="">
      <xdr:nvSpPr>
        <xdr:cNvPr id="10677" name="AutoShape 75"/>
        <xdr:cNvSpPr>
          <a:spLocks noChangeArrowheads="1"/>
        </xdr:cNvSpPr>
      </xdr:nvSpPr>
      <xdr:spPr bwMode="auto">
        <a:xfrm>
          <a:off x="9753600" y="202882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257175</xdr:colOff>
      <xdr:row>2</xdr:row>
      <xdr:rowOff>161925</xdr:rowOff>
    </xdr:from>
    <xdr:to>
      <xdr:col>13</xdr:col>
      <xdr:colOff>409575</xdr:colOff>
      <xdr:row>2</xdr:row>
      <xdr:rowOff>342900</xdr:rowOff>
    </xdr:to>
    <xdr:sp macro="" textlink="">
      <xdr:nvSpPr>
        <xdr:cNvPr id="10679" name="AutoShape 77"/>
        <xdr:cNvSpPr>
          <a:spLocks noChangeArrowheads="1"/>
        </xdr:cNvSpPr>
      </xdr:nvSpPr>
      <xdr:spPr bwMode="auto">
        <a:xfrm>
          <a:off x="11753850" y="20383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323850</xdr:colOff>
      <xdr:row>2</xdr:row>
      <xdr:rowOff>180975</xdr:rowOff>
    </xdr:from>
    <xdr:to>
      <xdr:col>15</xdr:col>
      <xdr:colOff>476250</xdr:colOff>
      <xdr:row>2</xdr:row>
      <xdr:rowOff>361950</xdr:rowOff>
    </xdr:to>
    <xdr:sp macro="" textlink="">
      <xdr:nvSpPr>
        <xdr:cNvPr id="10680" name="AutoShape 78"/>
        <xdr:cNvSpPr>
          <a:spLocks noChangeArrowheads="1"/>
        </xdr:cNvSpPr>
      </xdr:nvSpPr>
      <xdr:spPr bwMode="auto">
        <a:xfrm>
          <a:off x="13201650" y="205740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247650</xdr:colOff>
      <xdr:row>2</xdr:row>
      <xdr:rowOff>171450</xdr:rowOff>
    </xdr:from>
    <xdr:to>
      <xdr:col>18</xdr:col>
      <xdr:colOff>400050</xdr:colOff>
      <xdr:row>2</xdr:row>
      <xdr:rowOff>352425</xdr:rowOff>
    </xdr:to>
    <xdr:sp macro="" textlink="">
      <xdr:nvSpPr>
        <xdr:cNvPr id="10681" name="AutoShape 79"/>
        <xdr:cNvSpPr>
          <a:spLocks noChangeArrowheads="1"/>
        </xdr:cNvSpPr>
      </xdr:nvSpPr>
      <xdr:spPr bwMode="auto">
        <a:xfrm>
          <a:off x="15201900" y="20478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333375</xdr:colOff>
      <xdr:row>2</xdr:row>
      <xdr:rowOff>171450</xdr:rowOff>
    </xdr:from>
    <xdr:to>
      <xdr:col>20</xdr:col>
      <xdr:colOff>485775</xdr:colOff>
      <xdr:row>2</xdr:row>
      <xdr:rowOff>352425</xdr:rowOff>
    </xdr:to>
    <xdr:sp macro="" textlink="">
      <xdr:nvSpPr>
        <xdr:cNvPr id="10682" name="AutoShape 80"/>
        <xdr:cNvSpPr>
          <a:spLocks noChangeArrowheads="1"/>
        </xdr:cNvSpPr>
      </xdr:nvSpPr>
      <xdr:spPr bwMode="auto">
        <a:xfrm>
          <a:off x="16668750" y="2047875"/>
          <a:ext cx="152400" cy="180975"/>
        </a:xfrm>
        <a:prstGeom prst="downArrow">
          <a:avLst>
            <a:gd name="adj1" fmla="val 50000"/>
            <a:gd name="adj2" fmla="val 30309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10</xdr:row>
      <xdr:rowOff>190500</xdr:rowOff>
    </xdr:from>
    <xdr:to>
      <xdr:col>2</xdr:col>
      <xdr:colOff>438150</xdr:colOff>
      <xdr:row>10</xdr:row>
      <xdr:rowOff>371475</xdr:rowOff>
    </xdr:to>
    <xdr:sp macro="" textlink="">
      <xdr:nvSpPr>
        <xdr:cNvPr id="17" name="AutoShape 51"/>
        <xdr:cNvSpPr>
          <a:spLocks noChangeArrowheads="1"/>
        </xdr:cNvSpPr>
      </xdr:nvSpPr>
      <xdr:spPr bwMode="auto">
        <a:xfrm>
          <a:off x="4057650" y="434340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171450</xdr:rowOff>
    </xdr:from>
    <xdr:to>
      <xdr:col>4</xdr:col>
      <xdr:colOff>371475</xdr:colOff>
      <xdr:row>2</xdr:row>
      <xdr:rowOff>352425</xdr:rowOff>
    </xdr:to>
    <xdr:sp macro="" textlink="">
      <xdr:nvSpPr>
        <xdr:cNvPr id="11697" name="AutoShape 15"/>
        <xdr:cNvSpPr>
          <a:spLocks noChangeArrowheads="1"/>
        </xdr:cNvSpPr>
      </xdr:nvSpPr>
      <xdr:spPr bwMode="auto">
        <a:xfrm>
          <a:off x="4733925" y="1619250"/>
          <a:ext cx="152400" cy="180975"/>
        </a:xfrm>
        <a:prstGeom prst="downArrow">
          <a:avLst>
            <a:gd name="adj1" fmla="val 50000"/>
            <a:gd name="adj2" fmla="val 29072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2</xdr:row>
      <xdr:rowOff>171450</xdr:rowOff>
    </xdr:from>
    <xdr:to>
      <xdr:col>5</xdr:col>
      <xdr:colOff>476250</xdr:colOff>
      <xdr:row>2</xdr:row>
      <xdr:rowOff>352425</xdr:rowOff>
    </xdr:to>
    <xdr:sp macro="" textlink="">
      <xdr:nvSpPr>
        <xdr:cNvPr id="11698" name="AutoShape 51"/>
        <xdr:cNvSpPr>
          <a:spLocks noChangeArrowheads="1"/>
        </xdr:cNvSpPr>
      </xdr:nvSpPr>
      <xdr:spPr bwMode="auto">
        <a:xfrm>
          <a:off x="5448300" y="16192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2</xdr:row>
      <xdr:rowOff>171450</xdr:rowOff>
    </xdr:from>
    <xdr:to>
      <xdr:col>8</xdr:col>
      <xdr:colOff>371475</xdr:colOff>
      <xdr:row>2</xdr:row>
      <xdr:rowOff>352425</xdr:rowOff>
    </xdr:to>
    <xdr:sp macro="" textlink="">
      <xdr:nvSpPr>
        <xdr:cNvPr id="11699" name="AutoShape 54"/>
        <xdr:cNvSpPr>
          <a:spLocks noChangeArrowheads="1"/>
        </xdr:cNvSpPr>
      </xdr:nvSpPr>
      <xdr:spPr bwMode="auto">
        <a:xfrm>
          <a:off x="7419975" y="16192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333375</xdr:colOff>
      <xdr:row>2</xdr:row>
      <xdr:rowOff>171450</xdr:rowOff>
    </xdr:from>
    <xdr:to>
      <xdr:col>10</xdr:col>
      <xdr:colOff>485775</xdr:colOff>
      <xdr:row>2</xdr:row>
      <xdr:rowOff>352425</xdr:rowOff>
    </xdr:to>
    <xdr:sp macro="" textlink="">
      <xdr:nvSpPr>
        <xdr:cNvPr id="11700" name="AutoShape 55"/>
        <xdr:cNvSpPr>
          <a:spLocks noChangeArrowheads="1"/>
        </xdr:cNvSpPr>
      </xdr:nvSpPr>
      <xdr:spPr bwMode="auto">
        <a:xfrm>
          <a:off x="8820150" y="1619250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323850</xdr:colOff>
      <xdr:row>0</xdr:row>
      <xdr:rowOff>447675</xdr:rowOff>
    </xdr:from>
    <xdr:to>
      <xdr:col>15</xdr:col>
      <xdr:colOff>476250</xdr:colOff>
      <xdr:row>0</xdr:row>
      <xdr:rowOff>628650</xdr:rowOff>
    </xdr:to>
    <xdr:sp macro="" textlink="">
      <xdr:nvSpPr>
        <xdr:cNvPr id="11702" name="AutoShape 57"/>
        <xdr:cNvSpPr>
          <a:spLocks noChangeArrowheads="1"/>
        </xdr:cNvSpPr>
      </xdr:nvSpPr>
      <xdr:spPr bwMode="auto">
        <a:xfrm>
          <a:off x="12658725" y="4476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247650</xdr:colOff>
      <xdr:row>0</xdr:row>
      <xdr:rowOff>447675</xdr:rowOff>
    </xdr:from>
    <xdr:to>
      <xdr:col>18</xdr:col>
      <xdr:colOff>400050</xdr:colOff>
      <xdr:row>0</xdr:row>
      <xdr:rowOff>628650</xdr:rowOff>
    </xdr:to>
    <xdr:sp macro="" textlink="">
      <xdr:nvSpPr>
        <xdr:cNvPr id="11704" name="AutoShape 59"/>
        <xdr:cNvSpPr>
          <a:spLocks noChangeArrowheads="1"/>
        </xdr:cNvSpPr>
      </xdr:nvSpPr>
      <xdr:spPr bwMode="auto">
        <a:xfrm>
          <a:off x="14697075" y="4476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323850</xdr:colOff>
      <xdr:row>0</xdr:row>
      <xdr:rowOff>447675</xdr:rowOff>
    </xdr:from>
    <xdr:to>
      <xdr:col>20</xdr:col>
      <xdr:colOff>476250</xdr:colOff>
      <xdr:row>0</xdr:row>
      <xdr:rowOff>628650</xdr:rowOff>
    </xdr:to>
    <xdr:sp macro="" textlink="">
      <xdr:nvSpPr>
        <xdr:cNvPr id="11705" name="AutoShape 60"/>
        <xdr:cNvSpPr>
          <a:spLocks noChangeArrowheads="1"/>
        </xdr:cNvSpPr>
      </xdr:nvSpPr>
      <xdr:spPr bwMode="auto">
        <a:xfrm>
          <a:off x="16163925" y="447675"/>
          <a:ext cx="152400" cy="180975"/>
        </a:xfrm>
        <a:prstGeom prst="downArrow">
          <a:avLst>
            <a:gd name="adj1" fmla="val 50000"/>
            <a:gd name="adj2" fmla="val 30309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285750</xdr:colOff>
      <xdr:row>0</xdr:row>
      <xdr:rowOff>466725</xdr:rowOff>
    </xdr:from>
    <xdr:to>
      <xdr:col>13</xdr:col>
      <xdr:colOff>409575</xdr:colOff>
      <xdr:row>0</xdr:row>
      <xdr:rowOff>647700</xdr:rowOff>
    </xdr:to>
    <xdr:sp macro="" textlink="">
      <xdr:nvSpPr>
        <xdr:cNvPr id="11706" name="AutoShape 61"/>
        <xdr:cNvSpPr>
          <a:spLocks noChangeArrowheads="1"/>
        </xdr:cNvSpPr>
      </xdr:nvSpPr>
      <xdr:spPr bwMode="auto">
        <a:xfrm>
          <a:off x="11163300" y="466725"/>
          <a:ext cx="123825" cy="180975"/>
        </a:xfrm>
        <a:prstGeom prst="downArrow">
          <a:avLst>
            <a:gd name="adj1" fmla="val 50000"/>
            <a:gd name="adj2" fmla="val 3653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</xdr:row>
      <xdr:rowOff>180975</xdr:rowOff>
    </xdr:from>
    <xdr:to>
      <xdr:col>3</xdr:col>
      <xdr:colOff>381000</xdr:colOff>
      <xdr:row>2</xdr:row>
      <xdr:rowOff>361950</xdr:rowOff>
    </xdr:to>
    <xdr:sp macro="" textlink="">
      <xdr:nvSpPr>
        <xdr:cNvPr id="11707" name="AutoShape 62"/>
        <xdr:cNvSpPr>
          <a:spLocks noChangeArrowheads="1"/>
        </xdr:cNvSpPr>
      </xdr:nvSpPr>
      <xdr:spPr bwMode="auto">
        <a:xfrm>
          <a:off x="4124325" y="16287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8</xdr:row>
      <xdr:rowOff>209550</xdr:rowOff>
    </xdr:from>
    <xdr:to>
      <xdr:col>2</xdr:col>
      <xdr:colOff>438150</xdr:colOff>
      <xdr:row>8</xdr:row>
      <xdr:rowOff>390525</xdr:rowOff>
    </xdr:to>
    <xdr:sp macro="" textlink="">
      <xdr:nvSpPr>
        <xdr:cNvPr id="20" name="AutoShape 62"/>
        <xdr:cNvSpPr>
          <a:spLocks noChangeArrowheads="1"/>
        </xdr:cNvSpPr>
      </xdr:nvSpPr>
      <xdr:spPr bwMode="auto">
        <a:xfrm>
          <a:off x="3457575" y="3952875"/>
          <a:ext cx="152400" cy="180975"/>
        </a:xfrm>
        <a:prstGeom prst="downArrow">
          <a:avLst>
            <a:gd name="adj1" fmla="val 50000"/>
            <a:gd name="adj2" fmla="val 2968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0</xdr:rowOff>
    </xdr:from>
    <xdr:to>
      <xdr:col>9</xdr:col>
      <xdr:colOff>9525</xdr:colOff>
      <xdr:row>103</xdr:row>
      <xdr:rowOff>0</xdr:rowOff>
    </xdr:to>
    <xdr:graphicFrame macro="">
      <xdr:nvGraphicFramePr>
        <xdr:cNvPr id="810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19050</xdr:colOff>
      <xdr:row>103</xdr:row>
      <xdr:rowOff>0</xdr:rowOff>
    </xdr:to>
    <xdr:graphicFrame macro="">
      <xdr:nvGraphicFramePr>
        <xdr:cNvPr id="8106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8107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8108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9525</xdr:colOff>
      <xdr:row>103</xdr:row>
      <xdr:rowOff>0</xdr:rowOff>
    </xdr:to>
    <xdr:graphicFrame macro="">
      <xdr:nvGraphicFramePr>
        <xdr:cNvPr id="8109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8110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8111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9525</xdr:colOff>
      <xdr:row>103</xdr:row>
      <xdr:rowOff>0</xdr:rowOff>
    </xdr:to>
    <xdr:graphicFrame macro="">
      <xdr:nvGraphicFramePr>
        <xdr:cNvPr id="8112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9525</xdr:colOff>
      <xdr:row>103</xdr:row>
      <xdr:rowOff>0</xdr:rowOff>
    </xdr:to>
    <xdr:graphicFrame macro="">
      <xdr:nvGraphicFramePr>
        <xdr:cNvPr id="8113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9525</xdr:colOff>
      <xdr:row>103</xdr:row>
      <xdr:rowOff>0</xdr:rowOff>
    </xdr:to>
    <xdr:graphicFrame macro="">
      <xdr:nvGraphicFramePr>
        <xdr:cNvPr id="8114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 macro="">
      <xdr:nvGraphicFramePr>
        <xdr:cNvPr id="8115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</xdr:row>
      <xdr:rowOff>9525</xdr:rowOff>
    </xdr:from>
    <xdr:to>
      <xdr:col>9</xdr:col>
      <xdr:colOff>0</xdr:colOff>
      <xdr:row>22</xdr:row>
      <xdr:rowOff>0</xdr:rowOff>
    </xdr:to>
    <xdr:graphicFrame macro="">
      <xdr:nvGraphicFramePr>
        <xdr:cNvPr id="8116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33</xdr:row>
      <xdr:rowOff>19050</xdr:rowOff>
    </xdr:to>
    <xdr:graphicFrame macro="">
      <xdr:nvGraphicFramePr>
        <xdr:cNvPr id="8117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38</xdr:row>
      <xdr:rowOff>1571625</xdr:rowOff>
    </xdr:to>
    <xdr:graphicFrame macro="">
      <xdr:nvGraphicFramePr>
        <xdr:cNvPr id="8118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8119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43</xdr:row>
      <xdr:rowOff>1</xdr:rowOff>
    </xdr:from>
    <xdr:to>
      <xdr:col>9</xdr:col>
      <xdr:colOff>0</xdr:colOff>
      <xdr:row>44</xdr:row>
      <xdr:rowOff>19051</xdr:rowOff>
    </xdr:to>
    <xdr:graphicFrame macro="">
      <xdr:nvGraphicFramePr>
        <xdr:cNvPr id="8120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9</xdr:col>
      <xdr:colOff>0</xdr:colOff>
      <xdr:row>48</xdr:row>
      <xdr:rowOff>9525</xdr:rowOff>
    </xdr:to>
    <xdr:graphicFrame macro="">
      <xdr:nvGraphicFramePr>
        <xdr:cNvPr id="8121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50</xdr:row>
      <xdr:rowOff>1</xdr:rowOff>
    </xdr:from>
    <xdr:to>
      <xdr:col>9</xdr:col>
      <xdr:colOff>0</xdr:colOff>
      <xdr:row>52</xdr:row>
      <xdr:rowOff>9525</xdr:rowOff>
    </xdr:to>
    <xdr:graphicFrame macro="">
      <xdr:nvGraphicFramePr>
        <xdr:cNvPr id="812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53</xdr:row>
      <xdr:rowOff>428624</xdr:rowOff>
    </xdr:from>
    <xdr:to>
      <xdr:col>9</xdr:col>
      <xdr:colOff>0</xdr:colOff>
      <xdr:row>54</xdr:row>
      <xdr:rowOff>2762250</xdr:rowOff>
    </xdr:to>
    <xdr:graphicFrame macro="">
      <xdr:nvGraphicFramePr>
        <xdr:cNvPr id="812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9</xdr:col>
      <xdr:colOff>0</xdr:colOff>
      <xdr:row>59</xdr:row>
      <xdr:rowOff>0</xdr:rowOff>
    </xdr:to>
    <xdr:graphicFrame macro="">
      <xdr:nvGraphicFramePr>
        <xdr:cNvPr id="812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9</xdr:col>
      <xdr:colOff>0</xdr:colOff>
      <xdr:row>62</xdr:row>
      <xdr:rowOff>2124075</xdr:rowOff>
    </xdr:to>
    <xdr:graphicFrame macro="">
      <xdr:nvGraphicFramePr>
        <xdr:cNvPr id="8125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65</xdr:row>
      <xdr:rowOff>1</xdr:rowOff>
    </xdr:from>
    <xdr:to>
      <xdr:col>9</xdr:col>
      <xdr:colOff>0</xdr:colOff>
      <xdr:row>66</xdr:row>
      <xdr:rowOff>1</xdr:rowOff>
    </xdr:to>
    <xdr:graphicFrame macro="">
      <xdr:nvGraphicFramePr>
        <xdr:cNvPr id="8126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8127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70</xdr:row>
      <xdr:rowOff>314326</xdr:rowOff>
    </xdr:from>
    <xdr:to>
      <xdr:col>9</xdr:col>
      <xdr:colOff>0</xdr:colOff>
      <xdr:row>72</xdr:row>
      <xdr:rowOff>0</xdr:rowOff>
    </xdr:to>
    <xdr:graphicFrame macro="">
      <xdr:nvGraphicFramePr>
        <xdr:cNvPr id="8128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9</xdr:col>
      <xdr:colOff>0</xdr:colOff>
      <xdr:row>81</xdr:row>
      <xdr:rowOff>0</xdr:rowOff>
    </xdr:to>
    <xdr:graphicFrame macro="">
      <xdr:nvGraphicFramePr>
        <xdr:cNvPr id="8130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28</xdr:col>
      <xdr:colOff>581025</xdr:colOff>
      <xdr:row>33</xdr:row>
      <xdr:rowOff>19050</xdr:rowOff>
    </xdr:to>
    <xdr:graphicFrame macro="">
      <xdr:nvGraphicFramePr>
        <xdr:cNvPr id="29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581025</xdr:colOff>
      <xdr:row>38</xdr:row>
      <xdr:rowOff>1571625</xdr:rowOff>
    </xdr:to>
    <xdr:graphicFrame macro="">
      <xdr:nvGraphicFramePr>
        <xdr:cNvPr id="30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28</xdr:col>
      <xdr:colOff>581025</xdr:colOff>
      <xdr:row>38</xdr:row>
      <xdr:rowOff>1571625</xdr:rowOff>
    </xdr:to>
    <xdr:graphicFrame macro="">
      <xdr:nvGraphicFramePr>
        <xdr:cNvPr id="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581025</xdr:colOff>
      <xdr:row>33</xdr:row>
      <xdr:rowOff>19050</xdr:rowOff>
    </xdr:to>
    <xdr:graphicFrame macro="">
      <xdr:nvGraphicFramePr>
        <xdr:cNvPr id="32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19</xdr:col>
      <xdr:colOff>0</xdr:colOff>
      <xdr:row>41</xdr:row>
      <xdr:rowOff>0</xdr:rowOff>
    </xdr:to>
    <xdr:graphicFrame macro="">
      <xdr:nvGraphicFramePr>
        <xdr:cNvPr id="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29</xdr:col>
      <xdr:colOff>0</xdr:colOff>
      <xdr:row>41</xdr:row>
      <xdr:rowOff>0</xdr:rowOff>
    </xdr:to>
    <xdr:graphicFrame macro="">
      <xdr:nvGraphicFramePr>
        <xdr:cNvPr id="34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0</xdr:colOff>
      <xdr:row>43</xdr:row>
      <xdr:rowOff>1</xdr:rowOff>
    </xdr:from>
    <xdr:to>
      <xdr:col>19</xdr:col>
      <xdr:colOff>0</xdr:colOff>
      <xdr:row>44</xdr:row>
      <xdr:rowOff>9526</xdr:rowOff>
    </xdr:to>
    <xdr:graphicFrame macro="">
      <xdr:nvGraphicFramePr>
        <xdr:cNvPr id="35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20</xdr:col>
      <xdr:colOff>0</xdr:colOff>
      <xdr:row>43</xdr:row>
      <xdr:rowOff>1</xdr:rowOff>
    </xdr:from>
    <xdr:to>
      <xdr:col>29</xdr:col>
      <xdr:colOff>0</xdr:colOff>
      <xdr:row>44</xdr:row>
      <xdr:rowOff>9526</xdr:rowOff>
    </xdr:to>
    <xdr:graphicFrame macro="">
      <xdr:nvGraphicFramePr>
        <xdr:cNvPr id="36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19</xdr:col>
      <xdr:colOff>0</xdr:colOff>
      <xdr:row>48</xdr:row>
      <xdr:rowOff>0</xdr:rowOff>
    </xdr:to>
    <xdr:graphicFrame macro="">
      <xdr:nvGraphicFramePr>
        <xdr:cNvPr id="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29</xdr:col>
      <xdr:colOff>0</xdr:colOff>
      <xdr:row>48</xdr:row>
      <xdr:rowOff>9525</xdr:rowOff>
    </xdr:to>
    <xdr:graphicFrame macro="">
      <xdr:nvGraphicFramePr>
        <xdr:cNvPr id="38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0</xdr:colOff>
      <xdr:row>6</xdr:row>
      <xdr:rowOff>380999</xdr:rowOff>
    </xdr:from>
    <xdr:to>
      <xdr:col>19</xdr:col>
      <xdr:colOff>0</xdr:colOff>
      <xdr:row>21</xdr:row>
      <xdr:rowOff>295274</xdr:rowOff>
    </xdr:to>
    <xdr:graphicFrame macro="">
      <xdr:nvGraphicFramePr>
        <xdr:cNvPr id="42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20</xdr:col>
      <xdr:colOff>0</xdr:colOff>
      <xdr:row>7</xdr:row>
      <xdr:rowOff>0</xdr:rowOff>
    </xdr:from>
    <xdr:to>
      <xdr:col>29</xdr:col>
      <xdr:colOff>0</xdr:colOff>
      <xdr:row>22</xdr:row>
      <xdr:rowOff>0</xdr:rowOff>
    </xdr:to>
    <xdr:graphicFrame macro="">
      <xdr:nvGraphicFramePr>
        <xdr:cNvPr id="65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9</xdr:col>
      <xdr:colOff>0</xdr:colOff>
      <xdr:row>84</xdr:row>
      <xdr:rowOff>0</xdr:rowOff>
    </xdr:to>
    <xdr:graphicFrame macro="">
      <xdr:nvGraphicFramePr>
        <xdr:cNvPr id="6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9</xdr:col>
      <xdr:colOff>0</xdr:colOff>
      <xdr:row>87</xdr:row>
      <xdr:rowOff>9525</xdr:rowOff>
    </xdr:to>
    <xdr:graphicFrame macro="">
      <xdr:nvGraphicFramePr>
        <xdr:cNvPr id="6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9</xdr:col>
      <xdr:colOff>0</xdr:colOff>
      <xdr:row>90</xdr:row>
      <xdr:rowOff>0</xdr:rowOff>
    </xdr:to>
    <xdr:graphicFrame macro="">
      <xdr:nvGraphicFramePr>
        <xdr:cNvPr id="7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9</xdr:col>
      <xdr:colOff>0</xdr:colOff>
      <xdr:row>92</xdr:row>
      <xdr:rowOff>2838449</xdr:rowOff>
    </xdr:to>
    <xdr:graphicFrame macro="">
      <xdr:nvGraphicFramePr>
        <xdr:cNvPr id="76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94</xdr:row>
      <xdr:rowOff>380999</xdr:rowOff>
    </xdr:from>
    <xdr:to>
      <xdr:col>9</xdr:col>
      <xdr:colOff>0</xdr:colOff>
      <xdr:row>96</xdr:row>
      <xdr:rowOff>9524</xdr:rowOff>
    </xdr:to>
    <xdr:graphicFrame macro="">
      <xdr:nvGraphicFramePr>
        <xdr:cNvPr id="7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9</xdr:col>
      <xdr:colOff>0</xdr:colOff>
      <xdr:row>98</xdr:row>
      <xdr:rowOff>2914650</xdr:rowOff>
    </xdr:to>
    <xdr:graphicFrame macro="">
      <xdr:nvGraphicFramePr>
        <xdr:cNvPr id="86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9</xdr:col>
      <xdr:colOff>0</xdr:colOff>
      <xdr:row>101</xdr:row>
      <xdr:rowOff>2962275</xdr:rowOff>
    </xdr:to>
    <xdr:graphicFrame macro="">
      <xdr:nvGraphicFramePr>
        <xdr:cNvPr id="93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9</xdr:col>
      <xdr:colOff>0</xdr:colOff>
      <xdr:row>106</xdr:row>
      <xdr:rowOff>2914650</xdr:rowOff>
    </xdr:to>
    <xdr:graphicFrame macro="">
      <xdr:nvGraphicFramePr>
        <xdr:cNvPr id="96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9</xdr:col>
      <xdr:colOff>0</xdr:colOff>
      <xdr:row>109</xdr:row>
      <xdr:rowOff>2914650</xdr:rowOff>
    </xdr:to>
    <xdr:graphicFrame macro="">
      <xdr:nvGraphicFramePr>
        <xdr:cNvPr id="99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9</xdr:col>
      <xdr:colOff>0</xdr:colOff>
      <xdr:row>113</xdr:row>
      <xdr:rowOff>9525</xdr:rowOff>
    </xdr:to>
    <xdr:graphicFrame macro="">
      <xdr:nvGraphicFramePr>
        <xdr:cNvPr id="100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9</xdr:col>
      <xdr:colOff>0</xdr:colOff>
      <xdr:row>116</xdr:row>
      <xdr:rowOff>0</xdr:rowOff>
    </xdr:to>
    <xdr:graphicFrame macro="">
      <xdr:nvGraphicFramePr>
        <xdr:cNvPr id="103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9</xdr:col>
      <xdr:colOff>0</xdr:colOff>
      <xdr:row>121</xdr:row>
      <xdr:rowOff>0</xdr:rowOff>
    </xdr:to>
    <xdr:graphicFrame macro="">
      <xdr:nvGraphicFramePr>
        <xdr:cNvPr id="10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9</xdr:col>
      <xdr:colOff>0</xdr:colOff>
      <xdr:row>123</xdr:row>
      <xdr:rowOff>2914650</xdr:rowOff>
    </xdr:to>
    <xdr:graphicFrame macro="">
      <xdr:nvGraphicFramePr>
        <xdr:cNvPr id="105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9</xdr:col>
      <xdr:colOff>0</xdr:colOff>
      <xdr:row>127</xdr:row>
      <xdr:rowOff>0</xdr:rowOff>
    </xdr:to>
    <xdr:graphicFrame macro="">
      <xdr:nvGraphicFramePr>
        <xdr:cNvPr id="10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9</xdr:col>
      <xdr:colOff>0</xdr:colOff>
      <xdr:row>129</xdr:row>
      <xdr:rowOff>2914650</xdr:rowOff>
    </xdr:to>
    <xdr:graphicFrame macro="">
      <xdr:nvGraphicFramePr>
        <xdr:cNvPr id="11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0</xdr:colOff>
      <xdr:row>132</xdr:row>
      <xdr:rowOff>2914650</xdr:rowOff>
    </xdr:to>
    <xdr:graphicFrame macro="">
      <xdr:nvGraphicFramePr>
        <xdr:cNvPr id="11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9</xdr:col>
      <xdr:colOff>0</xdr:colOff>
      <xdr:row>137</xdr:row>
      <xdr:rowOff>2914650</xdr:rowOff>
    </xdr:to>
    <xdr:graphicFrame macro="">
      <xdr:nvGraphicFramePr>
        <xdr:cNvPr id="11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9</xdr:col>
      <xdr:colOff>0</xdr:colOff>
      <xdr:row>140</xdr:row>
      <xdr:rowOff>2914650</xdr:rowOff>
    </xdr:to>
    <xdr:graphicFrame macro="">
      <xdr:nvGraphicFramePr>
        <xdr:cNvPr id="120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9</xdr:col>
      <xdr:colOff>0</xdr:colOff>
      <xdr:row>143</xdr:row>
      <xdr:rowOff>2914650</xdr:rowOff>
    </xdr:to>
    <xdr:graphicFrame macro="">
      <xdr:nvGraphicFramePr>
        <xdr:cNvPr id="121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9</xdr:col>
      <xdr:colOff>0</xdr:colOff>
      <xdr:row>147</xdr:row>
      <xdr:rowOff>9525</xdr:rowOff>
    </xdr:to>
    <xdr:graphicFrame macro="">
      <xdr:nvGraphicFramePr>
        <xdr:cNvPr id="122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9</xdr:col>
      <xdr:colOff>0</xdr:colOff>
      <xdr:row>149</xdr:row>
      <xdr:rowOff>2914650</xdr:rowOff>
    </xdr:to>
    <xdr:graphicFrame macro="">
      <xdr:nvGraphicFramePr>
        <xdr:cNvPr id="12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9</xdr:col>
      <xdr:colOff>0</xdr:colOff>
      <xdr:row>152</xdr:row>
      <xdr:rowOff>2914650</xdr:rowOff>
    </xdr:to>
    <xdr:graphicFrame macro="">
      <xdr:nvGraphicFramePr>
        <xdr:cNvPr id="125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9</xdr:col>
      <xdr:colOff>0</xdr:colOff>
      <xdr:row>157</xdr:row>
      <xdr:rowOff>2914650</xdr:rowOff>
    </xdr:to>
    <xdr:graphicFrame macro="">
      <xdr:nvGraphicFramePr>
        <xdr:cNvPr id="12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9</xdr:col>
      <xdr:colOff>0</xdr:colOff>
      <xdr:row>160</xdr:row>
      <xdr:rowOff>2914650</xdr:rowOff>
    </xdr:to>
    <xdr:graphicFrame macro="">
      <xdr:nvGraphicFramePr>
        <xdr:cNvPr id="130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9</xdr:col>
      <xdr:colOff>0</xdr:colOff>
      <xdr:row>163</xdr:row>
      <xdr:rowOff>2914650</xdr:rowOff>
    </xdr:to>
    <xdr:graphicFrame macro="">
      <xdr:nvGraphicFramePr>
        <xdr:cNvPr id="131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9</xdr:col>
      <xdr:colOff>0</xdr:colOff>
      <xdr:row>166</xdr:row>
      <xdr:rowOff>2914650</xdr:rowOff>
    </xdr:to>
    <xdr:graphicFrame macro="">
      <xdr:nvGraphicFramePr>
        <xdr:cNvPr id="132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9</xdr:col>
      <xdr:colOff>0</xdr:colOff>
      <xdr:row>169</xdr:row>
      <xdr:rowOff>2914650</xdr:rowOff>
    </xdr:to>
    <xdr:graphicFrame macro="">
      <xdr:nvGraphicFramePr>
        <xdr:cNvPr id="14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9</xdr:col>
      <xdr:colOff>0</xdr:colOff>
      <xdr:row>176</xdr:row>
      <xdr:rowOff>2914650</xdr:rowOff>
    </xdr:to>
    <xdr:graphicFrame macro="">
      <xdr:nvGraphicFramePr>
        <xdr:cNvPr id="149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73</xdr:row>
      <xdr:rowOff>380999</xdr:rowOff>
    </xdr:from>
    <xdr:to>
      <xdr:col>9</xdr:col>
      <xdr:colOff>0</xdr:colOff>
      <xdr:row>74</xdr:row>
      <xdr:rowOff>2771774</xdr:rowOff>
    </xdr:to>
    <xdr:graphicFrame macro="">
      <xdr:nvGraphicFramePr>
        <xdr:cNvPr id="174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19</xdr:col>
      <xdr:colOff>0</xdr:colOff>
      <xdr:row>52</xdr:row>
      <xdr:rowOff>9524</xdr:rowOff>
    </xdr:to>
    <xdr:graphicFrame macro="">
      <xdr:nvGraphicFramePr>
        <xdr:cNvPr id="175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20</xdr:col>
      <xdr:colOff>1</xdr:colOff>
      <xdr:row>50</xdr:row>
      <xdr:rowOff>0</xdr:rowOff>
    </xdr:from>
    <xdr:to>
      <xdr:col>29</xdr:col>
      <xdr:colOff>0</xdr:colOff>
      <xdr:row>52</xdr:row>
      <xdr:rowOff>9524</xdr:rowOff>
    </xdr:to>
    <xdr:graphicFrame macro="">
      <xdr:nvGraphicFramePr>
        <xdr:cNvPr id="176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19</xdr:col>
      <xdr:colOff>0</xdr:colOff>
      <xdr:row>55</xdr:row>
      <xdr:rowOff>1</xdr:rowOff>
    </xdr:to>
    <xdr:graphicFrame macro="">
      <xdr:nvGraphicFramePr>
        <xdr:cNvPr id="177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20</xdr:col>
      <xdr:colOff>0</xdr:colOff>
      <xdr:row>54</xdr:row>
      <xdr:rowOff>0</xdr:rowOff>
    </xdr:from>
    <xdr:to>
      <xdr:col>28</xdr:col>
      <xdr:colOff>552450</xdr:colOff>
      <xdr:row>55</xdr:row>
      <xdr:rowOff>1</xdr:rowOff>
    </xdr:to>
    <xdr:graphicFrame macro="">
      <xdr:nvGraphicFramePr>
        <xdr:cNvPr id="178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19</xdr:col>
      <xdr:colOff>0</xdr:colOff>
      <xdr:row>59</xdr:row>
      <xdr:rowOff>0</xdr:rowOff>
    </xdr:to>
    <xdr:graphicFrame macro="">
      <xdr:nvGraphicFramePr>
        <xdr:cNvPr id="179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20</xdr:col>
      <xdr:colOff>0</xdr:colOff>
      <xdr:row>57</xdr:row>
      <xdr:rowOff>0</xdr:rowOff>
    </xdr:from>
    <xdr:to>
      <xdr:col>29</xdr:col>
      <xdr:colOff>0</xdr:colOff>
      <xdr:row>59</xdr:row>
      <xdr:rowOff>0</xdr:rowOff>
    </xdr:to>
    <xdr:graphicFrame macro="">
      <xdr:nvGraphicFramePr>
        <xdr:cNvPr id="180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10</xdr:col>
      <xdr:colOff>1</xdr:colOff>
      <xdr:row>61</xdr:row>
      <xdr:rowOff>0</xdr:rowOff>
    </xdr:from>
    <xdr:to>
      <xdr:col>19</xdr:col>
      <xdr:colOff>0</xdr:colOff>
      <xdr:row>63</xdr:row>
      <xdr:rowOff>0</xdr:rowOff>
    </xdr:to>
    <xdr:graphicFrame macro="">
      <xdr:nvGraphicFramePr>
        <xdr:cNvPr id="181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20</xdr:col>
      <xdr:colOff>0</xdr:colOff>
      <xdr:row>61</xdr:row>
      <xdr:rowOff>0</xdr:rowOff>
    </xdr:from>
    <xdr:to>
      <xdr:col>29</xdr:col>
      <xdr:colOff>0</xdr:colOff>
      <xdr:row>63</xdr:row>
      <xdr:rowOff>0</xdr:rowOff>
    </xdr:to>
    <xdr:graphicFrame macro="">
      <xdr:nvGraphicFramePr>
        <xdr:cNvPr id="182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10</xdr:col>
      <xdr:colOff>1</xdr:colOff>
      <xdr:row>65</xdr:row>
      <xdr:rowOff>0</xdr:rowOff>
    </xdr:from>
    <xdr:to>
      <xdr:col>19</xdr:col>
      <xdr:colOff>0</xdr:colOff>
      <xdr:row>66</xdr:row>
      <xdr:rowOff>0</xdr:rowOff>
    </xdr:to>
    <xdr:graphicFrame macro="">
      <xdr:nvGraphicFramePr>
        <xdr:cNvPr id="183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20</xdr:col>
      <xdr:colOff>0</xdr:colOff>
      <xdr:row>65</xdr:row>
      <xdr:rowOff>0</xdr:rowOff>
    </xdr:from>
    <xdr:to>
      <xdr:col>29</xdr:col>
      <xdr:colOff>9525</xdr:colOff>
      <xdr:row>66</xdr:row>
      <xdr:rowOff>0</xdr:rowOff>
    </xdr:to>
    <xdr:graphicFrame macro="">
      <xdr:nvGraphicFramePr>
        <xdr:cNvPr id="184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10</xdr:col>
      <xdr:colOff>2</xdr:colOff>
      <xdr:row>68</xdr:row>
      <xdr:rowOff>0</xdr:rowOff>
    </xdr:from>
    <xdr:to>
      <xdr:col>19</xdr:col>
      <xdr:colOff>0</xdr:colOff>
      <xdr:row>69</xdr:row>
      <xdr:rowOff>0</xdr:rowOff>
    </xdr:to>
    <xdr:graphicFrame macro="">
      <xdr:nvGraphicFramePr>
        <xdr:cNvPr id="185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20</xdr:col>
      <xdr:colOff>0</xdr:colOff>
      <xdr:row>68</xdr:row>
      <xdr:rowOff>0</xdr:rowOff>
    </xdr:from>
    <xdr:to>
      <xdr:col>29</xdr:col>
      <xdr:colOff>0</xdr:colOff>
      <xdr:row>69</xdr:row>
      <xdr:rowOff>0</xdr:rowOff>
    </xdr:to>
    <xdr:graphicFrame macro="">
      <xdr:nvGraphicFramePr>
        <xdr:cNvPr id="186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10</xdr:col>
      <xdr:colOff>0</xdr:colOff>
      <xdr:row>83</xdr:row>
      <xdr:rowOff>0</xdr:rowOff>
    </xdr:from>
    <xdr:to>
      <xdr:col>19</xdr:col>
      <xdr:colOff>0</xdr:colOff>
      <xdr:row>84</xdr:row>
      <xdr:rowOff>0</xdr:rowOff>
    </xdr:to>
    <xdr:graphicFrame macro="">
      <xdr:nvGraphicFramePr>
        <xdr:cNvPr id="8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20</xdr:col>
      <xdr:colOff>0</xdr:colOff>
      <xdr:row>83</xdr:row>
      <xdr:rowOff>0</xdr:rowOff>
    </xdr:from>
    <xdr:to>
      <xdr:col>29</xdr:col>
      <xdr:colOff>0</xdr:colOff>
      <xdr:row>84</xdr:row>
      <xdr:rowOff>0</xdr:rowOff>
    </xdr:to>
    <xdr:graphicFrame macro="">
      <xdr:nvGraphicFramePr>
        <xdr:cNvPr id="8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10</xdr:col>
      <xdr:colOff>0</xdr:colOff>
      <xdr:row>86</xdr:row>
      <xdr:rowOff>0</xdr:rowOff>
    </xdr:from>
    <xdr:to>
      <xdr:col>19</xdr:col>
      <xdr:colOff>0</xdr:colOff>
      <xdr:row>87</xdr:row>
      <xdr:rowOff>9525</xdr:rowOff>
    </xdr:to>
    <xdr:graphicFrame macro="">
      <xdr:nvGraphicFramePr>
        <xdr:cNvPr id="89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20</xdr:col>
      <xdr:colOff>2</xdr:colOff>
      <xdr:row>86</xdr:row>
      <xdr:rowOff>0</xdr:rowOff>
    </xdr:from>
    <xdr:to>
      <xdr:col>29</xdr:col>
      <xdr:colOff>0</xdr:colOff>
      <xdr:row>87</xdr:row>
      <xdr:rowOff>9525</xdr:rowOff>
    </xdr:to>
    <xdr:graphicFrame macro="">
      <xdr:nvGraphicFramePr>
        <xdr:cNvPr id="90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19</xdr:col>
      <xdr:colOff>0</xdr:colOff>
      <xdr:row>90</xdr:row>
      <xdr:rowOff>0</xdr:rowOff>
    </xdr:to>
    <xdr:graphicFrame macro="">
      <xdr:nvGraphicFramePr>
        <xdr:cNvPr id="91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20</xdr:col>
      <xdr:colOff>0</xdr:colOff>
      <xdr:row>89</xdr:row>
      <xdr:rowOff>0</xdr:rowOff>
    </xdr:from>
    <xdr:to>
      <xdr:col>29</xdr:col>
      <xdr:colOff>1</xdr:colOff>
      <xdr:row>90</xdr:row>
      <xdr:rowOff>0</xdr:rowOff>
    </xdr:to>
    <xdr:graphicFrame macro="">
      <xdr:nvGraphicFramePr>
        <xdr:cNvPr id="92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28575</xdr:colOff>
      <xdr:row>180</xdr:row>
      <xdr:rowOff>9525</xdr:rowOff>
    </xdr:to>
    <xdr:graphicFrame macro="">
      <xdr:nvGraphicFramePr>
        <xdr:cNvPr id="110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9</xdr:col>
      <xdr:colOff>28575</xdr:colOff>
      <xdr:row>183</xdr:row>
      <xdr:rowOff>9525</xdr:rowOff>
    </xdr:to>
    <xdr:graphicFrame macro="">
      <xdr:nvGraphicFramePr>
        <xdr:cNvPr id="111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9</xdr:col>
      <xdr:colOff>28575</xdr:colOff>
      <xdr:row>185</xdr:row>
      <xdr:rowOff>3152775</xdr:rowOff>
    </xdr:to>
    <xdr:graphicFrame macro="">
      <xdr:nvGraphicFramePr>
        <xdr:cNvPr id="126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9</xdr:col>
      <xdr:colOff>28575</xdr:colOff>
      <xdr:row>189</xdr:row>
      <xdr:rowOff>9525</xdr:rowOff>
    </xdr:to>
    <xdr:graphicFrame macro="">
      <xdr:nvGraphicFramePr>
        <xdr:cNvPr id="13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9</xdr:col>
      <xdr:colOff>28575</xdr:colOff>
      <xdr:row>196</xdr:row>
      <xdr:rowOff>0</xdr:rowOff>
    </xdr:to>
    <xdr:graphicFrame macro="">
      <xdr:nvGraphicFramePr>
        <xdr:cNvPr id="139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9</xdr:col>
      <xdr:colOff>28575</xdr:colOff>
      <xdr:row>199</xdr:row>
      <xdr:rowOff>9525</xdr:rowOff>
    </xdr:to>
    <xdr:graphicFrame macro="">
      <xdr:nvGraphicFramePr>
        <xdr:cNvPr id="15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9</xdr:col>
      <xdr:colOff>28575</xdr:colOff>
      <xdr:row>202</xdr:row>
      <xdr:rowOff>0</xdr:rowOff>
    </xdr:to>
    <xdr:graphicFrame macro="">
      <xdr:nvGraphicFramePr>
        <xdr:cNvPr id="172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9</xdr:col>
      <xdr:colOff>28575</xdr:colOff>
      <xdr:row>205</xdr:row>
      <xdr:rowOff>0</xdr:rowOff>
    </xdr:to>
    <xdr:graphicFrame macro="">
      <xdr:nvGraphicFramePr>
        <xdr:cNvPr id="193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207</xdr:row>
      <xdr:rowOff>1</xdr:rowOff>
    </xdr:from>
    <xdr:to>
      <xdr:col>9</xdr:col>
      <xdr:colOff>28575</xdr:colOff>
      <xdr:row>208</xdr:row>
      <xdr:rowOff>1</xdr:rowOff>
    </xdr:to>
    <xdr:graphicFrame macro="">
      <xdr:nvGraphicFramePr>
        <xdr:cNvPr id="95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9</xdr:col>
      <xdr:colOff>28575</xdr:colOff>
      <xdr:row>211</xdr:row>
      <xdr:rowOff>0</xdr:rowOff>
    </xdr:to>
    <xdr:graphicFrame macro="">
      <xdr:nvGraphicFramePr>
        <xdr:cNvPr id="98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9</xdr:col>
      <xdr:colOff>28575</xdr:colOff>
      <xdr:row>213</xdr:row>
      <xdr:rowOff>3009900</xdr:rowOff>
    </xdr:to>
    <xdr:graphicFrame macro="">
      <xdr:nvGraphicFramePr>
        <xdr:cNvPr id="101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9</xdr:col>
      <xdr:colOff>28575</xdr:colOff>
      <xdr:row>221</xdr:row>
      <xdr:rowOff>0</xdr:rowOff>
    </xdr:to>
    <xdr:graphicFrame macro="">
      <xdr:nvGraphicFramePr>
        <xdr:cNvPr id="107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0</xdr:colOff>
      <xdr:row>223</xdr:row>
      <xdr:rowOff>0</xdr:rowOff>
    </xdr:from>
    <xdr:to>
      <xdr:col>9</xdr:col>
      <xdr:colOff>28575</xdr:colOff>
      <xdr:row>224</xdr:row>
      <xdr:rowOff>9525</xdr:rowOff>
    </xdr:to>
    <xdr:graphicFrame macro="">
      <xdr:nvGraphicFramePr>
        <xdr:cNvPr id="106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9</xdr:col>
      <xdr:colOff>28575</xdr:colOff>
      <xdr:row>226</xdr:row>
      <xdr:rowOff>2971800</xdr:rowOff>
    </xdr:to>
    <xdr:graphicFrame macro="">
      <xdr:nvGraphicFramePr>
        <xdr:cNvPr id="109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228</xdr:row>
      <xdr:rowOff>323849</xdr:rowOff>
    </xdr:from>
    <xdr:to>
      <xdr:col>9</xdr:col>
      <xdr:colOff>28575</xdr:colOff>
      <xdr:row>230</xdr:row>
      <xdr:rowOff>19049</xdr:rowOff>
    </xdr:to>
    <xdr:graphicFrame macro="">
      <xdr:nvGraphicFramePr>
        <xdr:cNvPr id="113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9</xdr:col>
      <xdr:colOff>28575</xdr:colOff>
      <xdr:row>232</xdr:row>
      <xdr:rowOff>3162300</xdr:rowOff>
    </xdr:to>
    <xdr:graphicFrame macro="">
      <xdr:nvGraphicFramePr>
        <xdr:cNvPr id="115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Q37"/>
  <sheetViews>
    <sheetView topLeftCell="A17" zoomScale="80" zoomScaleNormal="80" zoomScaleSheetLayoutView="100" zoomScalePageLayoutView="80" workbookViewId="0">
      <selection activeCell="L34" sqref="A19:L34"/>
    </sheetView>
  </sheetViews>
  <sheetFormatPr defaultColWidth="8.81640625" defaultRowHeight="12.5"/>
  <cols>
    <col min="1" max="1" width="11.81640625" customWidth="1"/>
    <col min="2" max="2" width="11.6328125" customWidth="1"/>
    <col min="3" max="3" width="12" customWidth="1"/>
    <col min="4" max="4" width="12.81640625" customWidth="1"/>
    <col min="5" max="5" width="13.453125" customWidth="1"/>
    <col min="7" max="7" width="12" customWidth="1"/>
    <col min="9" max="9" width="13" customWidth="1"/>
    <col min="11" max="11" width="12" customWidth="1"/>
    <col min="12" max="12" width="8.81640625" customWidth="1"/>
    <col min="17" max="17" width="9.1796875" customWidth="1"/>
  </cols>
  <sheetData>
    <row r="1" spans="1:17" ht="50.25" customHeight="1">
      <c r="A1" s="434" t="s">
        <v>526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37"/>
      <c r="N1" s="137"/>
      <c r="O1" s="137"/>
      <c r="P1" s="137"/>
    </row>
    <row r="2" spans="1:17" ht="33" customHeight="1">
      <c r="A2" s="405"/>
      <c r="B2" s="406"/>
      <c r="C2" s="407"/>
      <c r="D2" s="407"/>
      <c r="E2" s="407"/>
      <c r="F2" s="408"/>
      <c r="G2" s="408"/>
      <c r="H2" s="408"/>
      <c r="I2" s="408"/>
      <c r="J2" s="173"/>
      <c r="K2" s="408"/>
      <c r="L2" s="408"/>
      <c r="M2" s="164"/>
      <c r="N2" s="164"/>
      <c r="O2" s="164"/>
      <c r="P2" s="164"/>
    </row>
    <row r="3" spans="1:17" ht="35.25" customHeight="1">
      <c r="A3" s="409"/>
      <c r="B3" s="410"/>
      <c r="C3" s="410"/>
      <c r="D3" s="410"/>
      <c r="E3" s="410"/>
      <c r="F3" s="100"/>
      <c r="G3" s="100"/>
      <c r="H3" s="100"/>
      <c r="I3" s="100"/>
      <c r="J3" s="100"/>
      <c r="K3" s="100"/>
      <c r="L3" s="100"/>
    </row>
    <row r="4" spans="1:17" ht="30" customHeight="1">
      <c r="A4" s="405"/>
      <c r="B4" s="411"/>
      <c r="C4" s="411"/>
      <c r="D4" s="411"/>
      <c r="E4" s="411"/>
      <c r="F4" s="412"/>
      <c r="G4" s="412"/>
      <c r="H4" s="412"/>
      <c r="I4" s="412"/>
      <c r="J4" s="412"/>
      <c r="K4" s="412"/>
      <c r="L4" s="412"/>
      <c r="M4" s="45"/>
      <c r="N4" s="45"/>
      <c r="O4" s="45"/>
      <c r="P4" s="45"/>
    </row>
    <row r="5" spans="1:17" ht="36.75" customHeight="1">
      <c r="A5" s="413"/>
      <c r="B5" s="414"/>
      <c r="C5" s="414"/>
      <c r="D5" s="414"/>
      <c r="E5" s="415"/>
      <c r="F5" s="100"/>
      <c r="G5" s="416"/>
      <c r="H5" s="100"/>
      <c r="I5" s="417"/>
      <c r="J5" s="100"/>
      <c r="K5" s="418"/>
      <c r="L5" s="100"/>
    </row>
    <row r="6" spans="1:17" ht="27" customHeight="1">
      <c r="A6" s="432"/>
      <c r="B6" s="433"/>
      <c r="C6" s="433"/>
      <c r="D6" s="433"/>
      <c r="E6" s="433"/>
      <c r="F6" s="100"/>
      <c r="G6" s="100"/>
      <c r="H6" s="100"/>
      <c r="I6" s="100"/>
      <c r="J6" s="100"/>
      <c r="K6" s="100"/>
      <c r="L6" s="100"/>
    </row>
    <row r="7" spans="1:17" ht="30" customHeight="1">
      <c r="A7" s="432"/>
      <c r="B7" s="433"/>
      <c r="C7" s="433"/>
      <c r="D7" s="433"/>
      <c r="E7" s="433"/>
      <c r="F7" s="101"/>
      <c r="G7" s="101"/>
      <c r="H7" s="101"/>
      <c r="I7" s="101"/>
      <c r="J7" s="101"/>
      <c r="K7" s="101"/>
      <c r="L7" s="101"/>
      <c r="M7" s="121"/>
      <c r="N7" s="121"/>
      <c r="O7" s="121"/>
      <c r="P7" s="121"/>
      <c r="Q7" s="121"/>
    </row>
    <row r="8" spans="1:17" ht="22.5" customHeight="1">
      <c r="A8" s="432"/>
      <c r="B8" s="433"/>
      <c r="C8" s="433"/>
      <c r="D8" s="433"/>
      <c r="E8" s="433"/>
      <c r="F8" s="101"/>
      <c r="G8" s="101"/>
      <c r="H8" s="101"/>
      <c r="I8" s="101"/>
      <c r="J8" s="101"/>
      <c r="K8" s="101"/>
      <c r="L8" s="419"/>
      <c r="M8" s="121"/>
      <c r="N8" s="121"/>
      <c r="O8" s="121"/>
      <c r="P8" s="121"/>
      <c r="Q8" s="121"/>
    </row>
    <row r="9" spans="1:17" ht="17.25" customHeight="1">
      <c r="A9" s="436"/>
      <c r="B9" s="436"/>
      <c r="C9" s="436"/>
      <c r="D9" s="436"/>
      <c r="E9" s="436"/>
      <c r="F9" s="100"/>
      <c r="G9" s="420"/>
      <c r="H9" s="100"/>
      <c r="I9" s="100"/>
      <c r="J9" s="100"/>
      <c r="K9" s="100"/>
      <c r="L9" s="421"/>
    </row>
    <row r="10" spans="1:17" ht="16.5" customHeight="1">
      <c r="A10" s="430"/>
      <c r="B10" s="431"/>
      <c r="C10" s="431"/>
      <c r="D10" s="431"/>
      <c r="E10" s="431"/>
      <c r="F10" s="100"/>
      <c r="G10" s="100"/>
      <c r="H10" s="422"/>
      <c r="I10" s="100"/>
      <c r="J10" s="100"/>
      <c r="K10" s="100"/>
      <c r="L10" s="100"/>
    </row>
    <row r="11" spans="1:17" ht="16.5" customHeight="1">
      <c r="A11" s="430"/>
      <c r="B11" s="431"/>
      <c r="C11" s="431"/>
      <c r="D11" s="431"/>
      <c r="E11" s="431"/>
      <c r="F11" s="100"/>
      <c r="G11" s="100"/>
      <c r="H11" s="422"/>
      <c r="I11" s="100"/>
      <c r="J11" s="100"/>
      <c r="K11" s="100"/>
      <c r="L11" s="100"/>
    </row>
    <row r="12" spans="1:17" ht="17.25" customHeight="1">
      <c r="A12" s="430"/>
      <c r="B12" s="431"/>
      <c r="C12" s="431"/>
      <c r="D12" s="431"/>
      <c r="E12" s="431"/>
      <c r="F12" s="100"/>
      <c r="G12" s="420"/>
      <c r="H12" s="422"/>
      <c r="I12" s="100"/>
      <c r="J12" s="100"/>
      <c r="K12" s="100"/>
      <c r="L12" s="100"/>
    </row>
    <row r="13" spans="1:17" ht="18.75" customHeight="1">
      <c r="A13" s="430"/>
      <c r="B13" s="431"/>
      <c r="C13" s="431"/>
      <c r="D13" s="431"/>
      <c r="E13" s="431"/>
      <c r="F13" s="100"/>
      <c r="G13" s="100"/>
      <c r="H13" s="100"/>
      <c r="I13" s="100"/>
      <c r="J13" s="100"/>
      <c r="K13" s="100"/>
      <c r="L13" s="100"/>
    </row>
    <row r="14" spans="1:17" ht="25.5" customHeight="1">
      <c r="A14" s="430"/>
      <c r="B14" s="431"/>
      <c r="C14" s="431"/>
      <c r="D14" s="431"/>
      <c r="E14" s="431"/>
      <c r="F14" s="100"/>
      <c r="G14" s="100"/>
      <c r="H14" s="100"/>
      <c r="I14" s="100"/>
      <c r="J14" s="100"/>
      <c r="K14" s="421"/>
      <c r="L14" s="100"/>
    </row>
    <row r="15" spans="1:17" s="163" customFormat="1" ht="72.75" customHeight="1">
      <c r="A15" s="423"/>
      <c r="B15" s="423"/>
      <c r="C15" s="423"/>
      <c r="D15" s="423"/>
      <c r="E15" s="423"/>
      <c r="F15" s="424"/>
      <c r="G15" s="424"/>
      <c r="H15" s="424"/>
      <c r="I15" s="424"/>
      <c r="J15" s="424"/>
      <c r="K15" s="424"/>
      <c r="L15" s="424"/>
    </row>
    <row r="16" spans="1:17" ht="23.25" customHeight="1">
      <c r="A16" s="425"/>
      <c r="B16" s="426"/>
      <c r="C16" s="426"/>
      <c r="D16" s="426"/>
      <c r="E16" s="426"/>
      <c r="F16" s="100"/>
      <c r="G16" s="100"/>
      <c r="H16" s="100"/>
      <c r="I16" s="100"/>
      <c r="J16" s="100"/>
      <c r="K16" s="100"/>
      <c r="L16" s="100"/>
    </row>
    <row r="17" spans="1:12" ht="22.5" customHeight="1">
      <c r="A17" s="427"/>
      <c r="B17" s="428"/>
      <c r="C17" s="428"/>
      <c r="D17" s="428"/>
      <c r="E17" s="428"/>
      <c r="F17" s="36"/>
      <c r="G17" s="36"/>
      <c r="H17" s="36"/>
      <c r="I17" s="100"/>
      <c r="J17" s="100"/>
      <c r="K17" s="100"/>
      <c r="L17" s="100"/>
    </row>
    <row r="18" spans="1:12" ht="18.75" customHeight="1">
      <c r="A18" s="427"/>
      <c r="B18" s="428"/>
      <c r="C18" s="428"/>
      <c r="D18" s="428"/>
      <c r="E18" s="428"/>
      <c r="F18" s="36"/>
      <c r="G18" s="36"/>
      <c r="H18" s="36"/>
      <c r="I18" s="100"/>
      <c r="J18" s="100"/>
      <c r="K18" s="100"/>
      <c r="L18" s="100"/>
    </row>
    <row r="19" spans="1:12" ht="34.5" customHeight="1">
      <c r="A19" s="437"/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</row>
    <row r="20" spans="1:12" ht="33.75" customHeight="1">
      <c r="A20" s="162"/>
      <c r="B20" s="163"/>
      <c r="C20" s="163"/>
      <c r="D20" s="163"/>
      <c r="E20" s="163"/>
      <c r="G20" s="122"/>
    </row>
    <row r="21" spans="1:12" ht="59.25" customHeight="1">
      <c r="A21" s="44"/>
      <c r="B21" s="45"/>
      <c r="C21" s="45"/>
    </row>
    <row r="22" spans="1:12" s="60" customFormat="1" ht="34.5" customHeight="1">
      <c r="A22" s="59"/>
      <c r="B22" s="43"/>
      <c r="C22" s="43"/>
      <c r="D22" s="43"/>
      <c r="E22" s="43"/>
    </row>
    <row r="23" spans="1:12" s="60" customFormat="1" ht="30.75" customHeight="1">
      <c r="A23" s="172"/>
      <c r="B23" s="173"/>
      <c r="C23" s="173"/>
      <c r="D23" s="173"/>
      <c r="E23" s="173"/>
    </row>
    <row r="24" spans="1:12" ht="28.5" customHeight="1"/>
    <row r="25" spans="1:12" ht="22.5" customHeight="1"/>
    <row r="26" spans="1:12" ht="26.25" customHeight="1"/>
    <row r="27" spans="1:12" ht="26.25" customHeight="1"/>
    <row r="28" spans="1:12" ht="27.75" customHeight="1"/>
    <row r="29" spans="1:12" ht="27" customHeight="1"/>
    <row r="30" spans="1:12" ht="26.25" customHeight="1"/>
    <row r="31" spans="1:12" ht="26.25" customHeight="1"/>
    <row r="32" spans="1:12" ht="101.25" customHeight="1"/>
    <row r="33" spans="1:5" ht="26.25" customHeight="1"/>
    <row r="34" spans="1:5" ht="26.25" customHeight="1"/>
    <row r="35" spans="1:5" ht="21" customHeight="1"/>
    <row r="36" spans="1:5" ht="21.75" customHeight="1"/>
    <row r="37" spans="1:5" ht="33.75" customHeight="1">
      <c r="A37" s="429"/>
      <c r="B37" s="429"/>
      <c r="C37" s="429"/>
      <c r="D37" s="429"/>
      <c r="E37" s="429"/>
    </row>
  </sheetData>
  <mergeCells count="12">
    <mergeCell ref="A6:E6"/>
    <mergeCell ref="A7:E7"/>
    <mergeCell ref="A1:L1"/>
    <mergeCell ref="A9:E9"/>
    <mergeCell ref="A19:L19"/>
    <mergeCell ref="A8:E8"/>
    <mergeCell ref="A37:E37"/>
    <mergeCell ref="A10:E10"/>
    <mergeCell ref="A11:E11"/>
    <mergeCell ref="A12:E12"/>
    <mergeCell ref="A13:E13"/>
    <mergeCell ref="A14:E14"/>
  </mergeCells>
  <phoneticPr fontId="0" type="noConversion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4" orientation="landscape" r:id="rId1"/>
  <headerFooter alignWithMargins="0"/>
  <rowBreaks count="1" manualBreakCount="1">
    <brk id="18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G20"/>
  <sheetViews>
    <sheetView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8.81640625" defaultRowHeight="12.5"/>
  <cols>
    <col min="1" max="1" width="13" customWidth="1"/>
    <col min="2" max="2" width="35.6328125" customWidth="1"/>
    <col min="3" max="3" width="10.81640625" customWidth="1"/>
    <col min="4" max="4" width="9.36328125" customWidth="1"/>
    <col min="6" max="6" width="12.36328125" customWidth="1"/>
    <col min="7" max="7" width="8.453125" customWidth="1"/>
    <col min="8" max="8" width="10.36328125" customWidth="1"/>
    <col min="10" max="10" width="10.1796875" customWidth="1"/>
    <col min="11" max="11" width="12" customWidth="1"/>
    <col min="12" max="12" width="8.81640625" customWidth="1"/>
    <col min="13" max="13" width="11.1796875" customWidth="1"/>
    <col min="14" max="14" width="9.453125" customWidth="1"/>
    <col min="15" max="15" width="10.453125" customWidth="1"/>
    <col min="16" max="16" width="12" customWidth="1"/>
    <col min="17" max="17" width="9" customWidth="1"/>
    <col min="18" max="18" width="11.36328125" customWidth="1"/>
    <col min="19" max="19" width="9.453125" customWidth="1"/>
    <col min="20" max="20" width="10.81640625" customWidth="1"/>
    <col min="21" max="21" width="12.36328125" customWidth="1"/>
  </cols>
  <sheetData>
    <row r="1" spans="1:59" ht="39" customHeight="1" thickBot="1">
      <c r="A1" s="616" t="s">
        <v>293</v>
      </c>
      <c r="B1" s="607"/>
      <c r="C1" s="46"/>
      <c r="D1" s="49"/>
      <c r="E1" s="49"/>
      <c r="F1" s="49"/>
      <c r="G1" s="49"/>
      <c r="H1" s="46"/>
      <c r="I1" s="49"/>
      <c r="J1" s="46"/>
      <c r="K1" s="49"/>
      <c r="L1" s="49"/>
      <c r="M1" s="46"/>
      <c r="N1" s="49" t="s">
        <v>8</v>
      </c>
      <c r="O1" s="46"/>
      <c r="P1" s="49" t="s">
        <v>8</v>
      </c>
      <c r="Q1" s="49"/>
      <c r="R1" s="46"/>
      <c r="S1" s="49" t="s">
        <v>8</v>
      </c>
      <c r="T1" s="46"/>
      <c r="U1" s="49" t="s">
        <v>8</v>
      </c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</row>
    <row r="2" spans="1:59" s="2" customFormat="1" ht="61.5" customHeight="1">
      <c r="A2" s="218" t="s">
        <v>110</v>
      </c>
      <c r="B2" s="307" t="s">
        <v>9</v>
      </c>
      <c r="C2" s="62" t="s">
        <v>7</v>
      </c>
      <c r="D2" s="63" t="s">
        <v>40</v>
      </c>
      <c r="E2" s="63" t="s">
        <v>41</v>
      </c>
      <c r="F2" s="63" t="s">
        <v>42</v>
      </c>
      <c r="G2" s="64" t="s">
        <v>43</v>
      </c>
      <c r="H2" s="64" t="s">
        <v>44</v>
      </c>
      <c r="I2" s="64" t="s">
        <v>45</v>
      </c>
      <c r="J2" s="64" t="s">
        <v>46</v>
      </c>
      <c r="K2" s="64" t="s">
        <v>47</v>
      </c>
      <c r="L2" s="65" t="s">
        <v>48</v>
      </c>
      <c r="M2" s="65" t="s">
        <v>49</v>
      </c>
      <c r="N2" s="65" t="s">
        <v>50</v>
      </c>
      <c r="O2" s="65" t="s">
        <v>51</v>
      </c>
      <c r="P2" s="65" t="s">
        <v>52</v>
      </c>
      <c r="Q2" s="66" t="s">
        <v>54</v>
      </c>
      <c r="R2" s="66" t="s">
        <v>55</v>
      </c>
      <c r="S2" s="66" t="s">
        <v>56</v>
      </c>
      <c r="T2" s="66" t="s">
        <v>57</v>
      </c>
      <c r="U2" s="67" t="s">
        <v>58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33.75" customHeight="1">
      <c r="A3" s="614" t="s">
        <v>24</v>
      </c>
      <c r="B3" s="615"/>
      <c r="C3" s="22"/>
      <c r="D3" s="365" t="s">
        <v>8</v>
      </c>
      <c r="E3" s="365" t="s">
        <v>8</v>
      </c>
      <c r="F3" s="365" t="s">
        <v>8</v>
      </c>
      <c r="G3" s="366"/>
      <c r="H3" s="366"/>
      <c r="I3" s="367" t="s">
        <v>8</v>
      </c>
      <c r="J3" s="368"/>
      <c r="K3" s="365" t="s">
        <v>8</v>
      </c>
      <c r="L3" s="369"/>
      <c r="M3" s="366"/>
      <c r="N3" s="366"/>
      <c r="O3" s="366"/>
      <c r="P3" s="370"/>
      <c r="Q3" s="369"/>
      <c r="R3" s="366"/>
      <c r="S3" s="366"/>
      <c r="T3" s="366"/>
      <c r="U3" s="371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</row>
    <row r="4" spans="1:59" ht="30" customHeight="1">
      <c r="A4" s="580" t="str">
        <f>'Outcomes &amp; performance measures'!$B$61</f>
        <v>Reduced negative impact on the environment from the facilities &amp; operation</v>
      </c>
      <c r="B4" s="229" t="str">
        <f>'Outcomes &amp; performance measures'!C61</f>
        <v>Electricity consumption</v>
      </c>
      <c r="C4" s="22"/>
      <c r="D4" s="6">
        <v>150</v>
      </c>
      <c r="E4" s="6"/>
      <c r="F4" s="6"/>
      <c r="G4" s="11"/>
      <c r="H4" s="19"/>
      <c r="I4" s="11"/>
      <c r="J4" s="30"/>
      <c r="K4" s="11"/>
      <c r="L4" s="16"/>
      <c r="M4" s="20"/>
      <c r="N4" s="16"/>
      <c r="O4" s="20"/>
      <c r="P4" s="16"/>
      <c r="Q4" s="17"/>
      <c r="R4" s="20"/>
      <c r="S4" s="17"/>
      <c r="T4" s="35"/>
      <c r="U4" s="1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</row>
    <row r="5" spans="1:59" ht="24" customHeight="1">
      <c r="A5" s="581"/>
      <c r="B5" s="229" t="str">
        <f>'Outcomes &amp; performance measures'!C62</f>
        <v>Gas consumption</v>
      </c>
      <c r="C5" s="22"/>
      <c r="D5" s="6">
        <v>200</v>
      </c>
      <c r="E5" s="6"/>
      <c r="F5" s="6"/>
      <c r="G5" s="11"/>
      <c r="H5" s="20"/>
      <c r="I5" s="11"/>
      <c r="J5" s="31"/>
      <c r="K5" s="11"/>
      <c r="L5" s="16"/>
      <c r="M5" s="20"/>
      <c r="N5" s="16"/>
      <c r="O5" s="20"/>
      <c r="P5" s="16"/>
      <c r="Q5" s="17"/>
      <c r="R5" s="20"/>
      <c r="S5" s="17"/>
      <c r="T5" s="35"/>
      <c r="U5" s="1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</row>
    <row r="6" spans="1:59" ht="30.75" customHeight="1">
      <c r="A6" s="581"/>
      <c r="B6" s="229" t="str">
        <f>'Outcomes &amp; performance measures'!C63</f>
        <v>Energy efficiency rating at Valence House (a=1, b=2, c=3, d=4, e=5)</v>
      </c>
      <c r="C6" s="22"/>
      <c r="D6" s="6">
        <v>3</v>
      </c>
      <c r="E6" s="6"/>
      <c r="F6" s="6"/>
      <c r="G6" s="11"/>
      <c r="H6" s="21"/>
      <c r="I6" s="11">
        <v>4</v>
      </c>
      <c r="J6" s="32"/>
      <c r="K6" s="11"/>
      <c r="L6" s="16"/>
      <c r="M6" s="21"/>
      <c r="N6" s="16"/>
      <c r="O6" s="21"/>
      <c r="P6" s="16"/>
      <c r="Q6" s="17"/>
      <c r="R6" s="21"/>
      <c r="S6" s="17"/>
      <c r="T6" s="88"/>
      <c r="U6" s="18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</row>
    <row r="7" spans="1:59" ht="33.75" customHeight="1">
      <c r="A7" s="581"/>
      <c r="B7" s="229" t="str">
        <f>'Outcomes &amp; performance measures'!C64</f>
        <v>Energy efficiency rating at Eastbury Manor (a=1, b=2, c=3, d=4, e=5)</v>
      </c>
      <c r="C7" s="22"/>
      <c r="D7" s="6">
        <v>3</v>
      </c>
      <c r="E7" s="6"/>
      <c r="F7" s="6"/>
      <c r="G7" s="11"/>
      <c r="H7" s="21"/>
      <c r="I7" s="11">
        <v>4</v>
      </c>
      <c r="J7" s="32"/>
      <c r="K7" s="11"/>
      <c r="L7" s="16"/>
      <c r="M7" s="21"/>
      <c r="N7" s="16"/>
      <c r="O7" s="21"/>
      <c r="P7" s="16"/>
      <c r="Q7" s="17"/>
      <c r="R7" s="21"/>
      <c r="S7" s="17"/>
      <c r="T7" s="88"/>
      <c r="U7" s="18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1:59" ht="24.75" customHeight="1" thickBot="1">
      <c r="A8" s="585"/>
      <c r="B8" s="268">
        <f>'Outcomes &amp; performance measures'!C65</f>
        <v>0</v>
      </c>
      <c r="C8" s="37"/>
      <c r="D8" s="6"/>
      <c r="E8" s="6"/>
      <c r="F8" s="6"/>
      <c r="G8" s="11"/>
      <c r="H8" s="41"/>
      <c r="I8" s="11"/>
      <c r="J8" s="75"/>
      <c r="K8" s="11"/>
      <c r="L8" s="16"/>
      <c r="M8" s="41"/>
      <c r="N8" s="16"/>
      <c r="O8" s="41"/>
      <c r="P8" s="16"/>
      <c r="Q8" s="17"/>
      <c r="R8" s="41"/>
      <c r="S8" s="17"/>
      <c r="T8" s="305"/>
      <c r="U8" s="18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ht="34.5" customHeight="1">
      <c r="A9" s="612" t="s">
        <v>39</v>
      </c>
      <c r="B9" s="613"/>
      <c r="C9" s="372" t="s">
        <v>8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73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1:59" ht="28.5" customHeight="1">
      <c r="A10" s="580" t="str">
        <f>'Outcomes &amp; performance measures'!$B$61</f>
        <v>Reduced negative impact on the environment from the facilities &amp; operation</v>
      </c>
      <c r="B10" s="267" t="str">
        <f>'Environment Perspective results'!$B$4</f>
        <v>Electricity consumption</v>
      </c>
      <c r="C10" s="288">
        <v>0.25</v>
      </c>
      <c r="D10" s="284">
        <v>100</v>
      </c>
      <c r="E10" s="285">
        <f>SUM((D4-E4)/D4*100+D10)</f>
        <v>200</v>
      </c>
      <c r="F10" s="286"/>
      <c r="G10" s="290">
        <f>SUM((D4-G4)/D4*100+D10)</f>
        <v>200</v>
      </c>
      <c r="H10" s="291">
        <f t="shared" ref="H10:H13" si="0">SUM(G10*C10)</f>
        <v>50</v>
      </c>
      <c r="I10" s="290">
        <f>SUM((D4-I4)/D4*100+D10)</f>
        <v>200</v>
      </c>
      <c r="J10" s="291">
        <f t="shared" ref="J10:J13" si="1">SUM(I10*C10)</f>
        <v>50</v>
      </c>
      <c r="K10" s="286"/>
      <c r="L10" s="292">
        <f>SUM((D4-L4)/D4*100+D10)</f>
        <v>200</v>
      </c>
      <c r="M10" s="293">
        <f t="shared" ref="M10:M13" si="2">SUM(L10*C10)</f>
        <v>50</v>
      </c>
      <c r="N10" s="292">
        <f>SUM((D4-N4)/D4*100+D10)</f>
        <v>200</v>
      </c>
      <c r="O10" s="293">
        <f t="shared" ref="O10:O13" si="3">SUM(N10*C10)</f>
        <v>50</v>
      </c>
      <c r="P10" s="286"/>
      <c r="Q10" s="294">
        <f>SUM((D4-Q4)/D4*100+D10)</f>
        <v>200</v>
      </c>
      <c r="R10" s="295">
        <f t="shared" ref="R10:R13" si="4">SUM(Q10*C10)</f>
        <v>50</v>
      </c>
      <c r="S10" s="294">
        <f>SUM((D4-S4)/D4*100+D10)</f>
        <v>200</v>
      </c>
      <c r="T10" s="295">
        <f t="shared" ref="T10:T12" si="5">SUM(S10*C10)</f>
        <v>50</v>
      </c>
      <c r="U10" s="360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1:59" ht="27" customHeight="1">
      <c r="A11" s="581"/>
      <c r="B11" s="267" t="str">
        <f>'Environment Perspective results'!$B$5</f>
        <v>Gas consumption</v>
      </c>
      <c r="C11" s="69">
        <v>0.25</v>
      </c>
      <c r="D11" s="5">
        <v>100</v>
      </c>
      <c r="E11" s="9">
        <f>SUM((D5-E5)/D5*100+D11)</f>
        <v>200</v>
      </c>
      <c r="F11" s="23"/>
      <c r="G11" s="14">
        <f>SUM((D5-G5)/D5*100+D11)</f>
        <v>200</v>
      </c>
      <c r="H11" s="70">
        <f t="shared" si="0"/>
        <v>50</v>
      </c>
      <c r="I11" s="14">
        <f>SUM((D5-I5)/D5*100+D11)</f>
        <v>200</v>
      </c>
      <c r="J11" s="70">
        <f t="shared" si="1"/>
        <v>50</v>
      </c>
      <c r="K11" s="23"/>
      <c r="L11" s="33">
        <f>SUM((D5-L5)/D5*100+D11)</f>
        <v>200</v>
      </c>
      <c r="M11" s="90">
        <f t="shared" si="2"/>
        <v>50</v>
      </c>
      <c r="N11" s="33">
        <f>SUM((D5-N5)/D5*100+D11)</f>
        <v>200</v>
      </c>
      <c r="O11" s="90">
        <f t="shared" si="3"/>
        <v>50</v>
      </c>
      <c r="P11" s="23"/>
      <c r="Q11" s="34">
        <f>SUM((D5-Q5)/D5*100+D11)</f>
        <v>200</v>
      </c>
      <c r="R11" s="91">
        <f t="shared" si="4"/>
        <v>50</v>
      </c>
      <c r="S11" s="34">
        <f>SUM((D5-S5)/D5*100+D11)</f>
        <v>200</v>
      </c>
      <c r="T11" s="91">
        <f t="shared" si="5"/>
        <v>50</v>
      </c>
      <c r="U11" s="360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1:59" ht="28.5" customHeight="1">
      <c r="A12" s="581"/>
      <c r="B12" s="231" t="str">
        <f>'Environment Perspective results'!$B$6</f>
        <v>Energy efficiency rating at Valence House (a=1, b=2, c=3, d=4, e=5)</v>
      </c>
      <c r="C12" s="69">
        <v>0.25</v>
      </c>
      <c r="D12" s="5">
        <v>100</v>
      </c>
      <c r="E12" s="9">
        <f>SUM(E6/D6*D12)</f>
        <v>0</v>
      </c>
      <c r="F12" s="23"/>
      <c r="G12" s="14">
        <f>SUM(G6/D6*D12)</f>
        <v>0</v>
      </c>
      <c r="H12" s="70">
        <f t="shared" si="0"/>
        <v>0</v>
      </c>
      <c r="I12" s="14">
        <f>SUM(I6/D6*D12)</f>
        <v>133.33333333333331</v>
      </c>
      <c r="J12" s="70">
        <f t="shared" si="1"/>
        <v>33.333333333333329</v>
      </c>
      <c r="K12" s="23"/>
      <c r="L12" s="33">
        <f>SUM(L6/D6*D12)</f>
        <v>0</v>
      </c>
      <c r="M12" s="90">
        <f t="shared" si="2"/>
        <v>0</v>
      </c>
      <c r="N12" s="33">
        <f>SUM(N6/D6*D12)</f>
        <v>0</v>
      </c>
      <c r="O12" s="90">
        <f t="shared" si="3"/>
        <v>0</v>
      </c>
      <c r="P12" s="23"/>
      <c r="Q12" s="34">
        <f>SUM(Q6/D6*D12)</f>
        <v>0</v>
      </c>
      <c r="R12" s="91">
        <f t="shared" si="4"/>
        <v>0</v>
      </c>
      <c r="S12" s="34">
        <f>SUM(S6/D6*D12)</f>
        <v>0</v>
      </c>
      <c r="T12" s="91">
        <f t="shared" si="5"/>
        <v>0</v>
      </c>
      <c r="U12" s="360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</row>
    <row r="13" spans="1:59" ht="28.5" customHeight="1">
      <c r="A13" s="581"/>
      <c r="B13" s="231" t="str">
        <f>'Environment Perspective results'!$B$7</f>
        <v>Energy efficiency rating at Eastbury Manor (a=1, b=2, c=3, d=4, e=5)</v>
      </c>
      <c r="C13" s="69">
        <v>0.25</v>
      </c>
      <c r="D13" s="5">
        <v>100</v>
      </c>
      <c r="E13" s="9">
        <f>SUM(E7/D7*D13)</f>
        <v>0</v>
      </c>
      <c r="F13" s="23"/>
      <c r="G13" s="14">
        <f>SUM(G7/D7*D13)</f>
        <v>0</v>
      </c>
      <c r="H13" s="70">
        <f t="shared" si="0"/>
        <v>0</v>
      </c>
      <c r="I13" s="14">
        <f>SUM(I7/D7*D13)</f>
        <v>133.33333333333331</v>
      </c>
      <c r="J13" s="70">
        <f t="shared" si="1"/>
        <v>33.333333333333329</v>
      </c>
      <c r="K13" s="23"/>
      <c r="L13" s="33">
        <f>SUM(L7/D7*D13)</f>
        <v>0</v>
      </c>
      <c r="M13" s="90">
        <f t="shared" si="2"/>
        <v>0</v>
      </c>
      <c r="N13" s="33">
        <f>SUM(N7/D7*D13)</f>
        <v>0</v>
      </c>
      <c r="O13" s="90">
        <f t="shared" si="3"/>
        <v>0</v>
      </c>
      <c r="P13" s="23"/>
      <c r="Q13" s="34">
        <f>SUM(Q7/D7*D13)</f>
        <v>0</v>
      </c>
      <c r="R13" s="91">
        <f t="shared" si="4"/>
        <v>0</v>
      </c>
      <c r="S13" s="34">
        <f>SUM(S7/D7*D13)</f>
        <v>0</v>
      </c>
      <c r="T13" s="91">
        <f>SUM(S13*C13)</f>
        <v>0</v>
      </c>
      <c r="U13" s="360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59" ht="32.25" customHeight="1">
      <c r="A14" s="581"/>
      <c r="B14" s="231">
        <f>'Environment Perspective results'!$B$8</f>
        <v>0</v>
      </c>
      <c r="C14" s="69"/>
      <c r="D14" s="5"/>
      <c r="E14" s="9"/>
      <c r="F14" s="23"/>
      <c r="G14" s="14"/>
      <c r="H14" s="70"/>
      <c r="I14" s="14"/>
      <c r="J14" s="70"/>
      <c r="K14" s="23"/>
      <c r="L14" s="33"/>
      <c r="M14" s="90"/>
      <c r="N14" s="33"/>
      <c r="O14" s="90"/>
      <c r="P14" s="23"/>
      <c r="Q14" s="34"/>
      <c r="R14" s="91"/>
      <c r="S14" s="34"/>
      <c r="T14" s="91"/>
      <c r="U14" s="360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1:59" ht="38.25" customHeight="1" thickBot="1">
      <c r="A15" s="605"/>
      <c r="B15" s="374" t="s">
        <v>428</v>
      </c>
      <c r="C15" s="361">
        <f>SUM(C10:C14)</f>
        <v>1</v>
      </c>
      <c r="D15" s="342">
        <f>SUM(D10:D14)</f>
        <v>400</v>
      </c>
      <c r="E15" s="343">
        <f>SUM(E10:E14)</f>
        <v>400</v>
      </c>
      <c r="F15" s="351"/>
      <c r="G15" s="352">
        <f>SUM(G10:G14)</f>
        <v>400</v>
      </c>
      <c r="H15" s="352">
        <f>SUM(H10:H14)</f>
        <v>100</v>
      </c>
      <c r="I15" s="352">
        <f>SUM(I10:I14)</f>
        <v>666.66666666666652</v>
      </c>
      <c r="J15" s="352">
        <f>SUM(J10:J14)</f>
        <v>166.66666666666663</v>
      </c>
      <c r="K15" s="351"/>
      <c r="L15" s="346">
        <f>SUM(L10:L14)</f>
        <v>400</v>
      </c>
      <c r="M15" s="346">
        <f>SUM(M10:M14)</f>
        <v>100</v>
      </c>
      <c r="N15" s="346">
        <f>SUM(N10:N14)</f>
        <v>400</v>
      </c>
      <c r="O15" s="346">
        <f>SUM(O10:O14)</f>
        <v>100</v>
      </c>
      <c r="P15" s="351"/>
      <c r="Q15" s="347">
        <f>SUM(Q10:Q14)</f>
        <v>400</v>
      </c>
      <c r="R15" s="347">
        <f>SUM(R10:R14)</f>
        <v>100</v>
      </c>
      <c r="S15" s="347">
        <f>SUM(S10:S14)</f>
        <v>400</v>
      </c>
      <c r="T15" s="347">
        <f>SUM(T10:T14)</f>
        <v>100</v>
      </c>
      <c r="U15" s="359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</row>
    <row r="16" spans="1:59" ht="26.25" customHeight="1">
      <c r="B16" s="37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</row>
    <row r="17" spans="2:59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</row>
    <row r="18" spans="2:59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2:59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2:59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</row>
  </sheetData>
  <mergeCells count="5">
    <mergeCell ref="A9:B9"/>
    <mergeCell ref="A3:B3"/>
    <mergeCell ref="A4:A8"/>
    <mergeCell ref="A1:B1"/>
    <mergeCell ref="A10:A15"/>
  </mergeCells>
  <phoneticPr fontId="0" type="noConversion"/>
  <hyperlinks>
    <hyperlink ref="B4" location="Graphs!A220" display="Graphs!A220"/>
    <hyperlink ref="B5" location="Graphs!A223" display="Graphs!A223"/>
    <hyperlink ref="B6" location="Graphs!A226" display="Graphs!A226"/>
    <hyperlink ref="B7" location="Graphs!A229" display="Graphs!A229"/>
    <hyperlink ref="B8" location="Graphs!A232" display="Graphs!A232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56" orientation="landscape" horizontalDpi="300" verticalDpi="300" r:id="rId1"/>
  <headerFooter alignWithMargins="0">
    <oddHeader>&amp;L&amp;"Arial,Bold"&amp;12Leisure Management Partnership Customer Perspective</oddHeader>
  </headerFooter>
  <colBreaks count="1" manualBreakCount="1">
    <brk id="21" max="3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C329"/>
  <sheetViews>
    <sheetView topLeftCell="A220" workbookViewId="0">
      <selection activeCell="L224" sqref="L224"/>
    </sheetView>
  </sheetViews>
  <sheetFormatPr defaultColWidth="8.81640625" defaultRowHeight="12.5"/>
  <cols>
    <col min="9" max="9" width="7.453125" customWidth="1"/>
    <col min="18" max="18" width="7.6328125" customWidth="1"/>
    <col min="19" max="19" width="7.81640625" customWidth="1"/>
    <col min="27" max="27" width="7.1796875" customWidth="1"/>
    <col min="28" max="28" width="5.6328125" customWidth="1"/>
    <col min="29" max="29" width="8.453125" customWidth="1"/>
  </cols>
  <sheetData>
    <row r="1" spans="1:29" ht="27" customHeight="1">
      <c r="A1" s="508" t="s">
        <v>26</v>
      </c>
      <c r="B1" s="508"/>
      <c r="C1" s="508"/>
      <c r="D1" s="508"/>
      <c r="E1" s="508"/>
      <c r="F1" s="508"/>
      <c r="G1" s="508"/>
      <c r="H1" s="508"/>
      <c r="I1" s="508"/>
    </row>
    <row r="2" spans="1:29">
      <c r="L2" s="55" t="s">
        <v>85</v>
      </c>
    </row>
    <row r="3" spans="1:29" ht="15.5">
      <c r="A3" s="83" t="s">
        <v>22</v>
      </c>
      <c r="L3" s="55" t="s">
        <v>86</v>
      </c>
    </row>
    <row r="4" spans="1:29" ht="28.5" customHeight="1">
      <c r="A4" s="622" t="str">
        <f>'Community Perspective results'!$A$1</f>
        <v>Community &amp; Direct Customers</v>
      </c>
      <c r="B4" s="622"/>
      <c r="C4" s="622"/>
      <c r="D4" s="622"/>
      <c r="E4" s="622"/>
      <c r="F4" s="622"/>
      <c r="G4" s="622"/>
      <c r="H4" s="622"/>
      <c r="I4" s="622"/>
      <c r="J4" s="84"/>
      <c r="K4" s="84"/>
      <c r="L4" s="55" t="s">
        <v>87</v>
      </c>
      <c r="M4" s="84"/>
    </row>
    <row r="5" spans="1:29" ht="23.25" customHeight="1">
      <c r="A5" s="566" t="s">
        <v>470</v>
      </c>
      <c r="B5" s="566"/>
      <c r="C5" s="566"/>
      <c r="D5" s="566"/>
      <c r="E5" s="566"/>
      <c r="F5" s="566"/>
      <c r="G5" s="566"/>
      <c r="H5" s="566"/>
      <c r="I5" s="84"/>
      <c r="J5" s="84"/>
      <c r="K5" s="84"/>
      <c r="L5" s="55" t="s">
        <v>88</v>
      </c>
      <c r="M5" s="84"/>
    </row>
    <row r="6" spans="1:29" ht="46.5" customHeight="1">
      <c r="A6" s="619" t="str">
        <f>'Outcomes &amp; performance measures'!$B$5</f>
        <v>More people of all ages, from all parts of the community visit Valence House &amp; Eastbury Manor regularly and have a fun, welcoming &amp; safe experience</v>
      </c>
      <c r="B6" s="619"/>
      <c r="C6" s="619"/>
      <c r="D6" s="619"/>
      <c r="E6" s="619"/>
      <c r="F6" s="619"/>
      <c r="G6" s="619"/>
      <c r="H6" s="619"/>
      <c r="I6" s="619"/>
      <c r="J6" s="84"/>
      <c r="K6" s="84"/>
      <c r="L6" s="84"/>
      <c r="M6" s="84"/>
    </row>
    <row r="7" spans="1:29" ht="30" customHeight="1">
      <c r="A7" s="568" t="str">
        <f>'Outcomes &amp; performance measures'!$C$5</f>
        <v>% of people who would recommend  Valence House &amp; Eastbury Manor to a friend</v>
      </c>
      <c r="B7" s="568"/>
      <c r="C7" s="568"/>
      <c r="D7" s="568"/>
      <c r="E7" s="568"/>
      <c r="F7" s="568"/>
      <c r="G7" s="568"/>
      <c r="H7" s="568"/>
      <c r="I7" s="568"/>
      <c r="K7" s="626" t="s">
        <v>405</v>
      </c>
      <c r="L7" s="509"/>
      <c r="M7" s="509"/>
      <c r="N7" s="509"/>
      <c r="O7" s="509"/>
      <c r="P7" s="509"/>
      <c r="Q7" s="509"/>
      <c r="R7" s="509"/>
      <c r="S7" s="509"/>
      <c r="U7" s="626" t="s">
        <v>406</v>
      </c>
      <c r="V7" s="509"/>
      <c r="W7" s="509"/>
      <c r="X7" s="509"/>
      <c r="Y7" s="509"/>
      <c r="Z7" s="509"/>
      <c r="AA7" s="509"/>
      <c r="AB7" s="509"/>
      <c r="AC7" s="509"/>
    </row>
    <row r="9" spans="1:29">
      <c r="L9" s="55"/>
    </row>
    <row r="10" spans="1:29">
      <c r="L10" s="55"/>
    </row>
    <row r="11" spans="1:29">
      <c r="L11" s="55"/>
    </row>
    <row r="12" spans="1:29">
      <c r="L12" s="55"/>
    </row>
    <row r="13" spans="1:29">
      <c r="L13" s="55"/>
    </row>
    <row r="22" spans="1:29" ht="23.25" customHeight="1">
      <c r="F22" t="s">
        <v>20</v>
      </c>
    </row>
    <row r="23" spans="1:29" ht="14.25" customHeight="1"/>
    <row r="24" spans="1:29" ht="30" customHeight="1">
      <c r="A24" s="568" t="str">
        <f>'Outcomes &amp; performance measures'!$C$6</f>
        <v>% of people who had fun during their visit to Valence House &amp; Eastbury Manor</v>
      </c>
      <c r="B24" s="568"/>
      <c r="C24" s="568"/>
      <c r="D24" s="568"/>
      <c r="E24" s="568"/>
      <c r="F24" s="568"/>
      <c r="G24" s="568"/>
      <c r="H24" s="568"/>
      <c r="I24" s="568"/>
      <c r="K24" s="625" t="s">
        <v>405</v>
      </c>
      <c r="L24" s="509"/>
      <c r="M24" s="509"/>
      <c r="N24" s="509"/>
      <c r="O24" s="509"/>
      <c r="P24" s="509"/>
      <c r="Q24" s="509"/>
      <c r="R24" s="509"/>
      <c r="S24" s="509"/>
      <c r="U24" s="625" t="s">
        <v>406</v>
      </c>
      <c r="V24" s="509"/>
      <c r="W24" s="509"/>
      <c r="X24" s="509"/>
      <c r="Y24" s="509"/>
      <c r="Z24" s="509"/>
      <c r="AA24" s="509"/>
      <c r="AB24" s="509"/>
      <c r="AC24" s="509"/>
    </row>
    <row r="25" spans="1:29" ht="21.75" customHeight="1">
      <c r="A25" s="61"/>
      <c r="B25" s="61"/>
      <c r="C25" s="61"/>
      <c r="D25" s="61"/>
      <c r="E25" s="61"/>
      <c r="F25" s="61"/>
      <c r="G25" s="61"/>
      <c r="H25" s="61"/>
      <c r="I25" s="61"/>
    </row>
    <row r="26" spans="1:29" ht="24.75" customHeight="1">
      <c r="A26" s="61"/>
      <c r="B26" s="61"/>
      <c r="C26" s="61"/>
      <c r="D26" s="61"/>
      <c r="E26" s="61"/>
      <c r="F26" s="61"/>
      <c r="G26" s="61"/>
      <c r="H26" s="61"/>
      <c r="I26" s="61"/>
    </row>
    <row r="27" spans="1:29" ht="30.75" customHeight="1">
      <c r="A27" s="61"/>
      <c r="B27" s="61"/>
      <c r="C27" s="61"/>
      <c r="D27" s="61"/>
      <c r="E27" s="61"/>
      <c r="F27" s="61"/>
      <c r="G27" s="61"/>
      <c r="H27" s="61"/>
      <c r="I27" s="61"/>
    </row>
    <row r="28" spans="1:29" ht="30.7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29" ht="19.5" customHeight="1">
      <c r="A29" s="61"/>
      <c r="B29" s="61"/>
      <c r="C29" s="61"/>
      <c r="D29" s="61"/>
      <c r="E29" s="61"/>
      <c r="F29" s="61"/>
      <c r="G29" s="61"/>
      <c r="H29" s="61"/>
      <c r="I29" s="61"/>
    </row>
    <row r="30" spans="1:29" ht="15.75" customHeight="1">
      <c r="A30" s="61"/>
      <c r="B30" s="61"/>
      <c r="C30" s="61"/>
      <c r="D30" s="61"/>
      <c r="E30" s="61"/>
      <c r="F30" s="61"/>
      <c r="G30" s="61"/>
      <c r="H30" s="61"/>
      <c r="I30" s="61"/>
    </row>
    <row r="31" spans="1:29" ht="16.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29" ht="16.5" customHeight="1">
      <c r="A32" s="61"/>
      <c r="B32" s="61"/>
      <c r="C32" s="61"/>
      <c r="D32" s="61"/>
      <c r="E32" s="61"/>
      <c r="F32" s="61"/>
      <c r="G32" s="61"/>
      <c r="H32" s="61"/>
      <c r="I32" s="61"/>
    </row>
    <row r="34" spans="1:29" ht="18" customHeight="1"/>
    <row r="35" spans="1:29" ht="24" customHeight="1">
      <c r="A35" s="568" t="str">
        <f>'Outcomes &amp; performance measures'!$C$7</f>
        <v>% of people who  found their visit to Valence House &amp; Eastbury Manor welcoming</v>
      </c>
      <c r="B35" s="568"/>
      <c r="C35" s="568"/>
      <c r="D35" s="568"/>
      <c r="E35" s="568"/>
      <c r="F35" s="568"/>
      <c r="G35" s="568"/>
      <c r="H35" s="568"/>
      <c r="I35" s="568"/>
      <c r="K35" s="625" t="s">
        <v>405</v>
      </c>
      <c r="L35" s="509"/>
      <c r="M35" s="509"/>
      <c r="N35" s="509"/>
      <c r="O35" s="509"/>
      <c r="P35" s="509"/>
      <c r="Q35" s="509"/>
      <c r="R35" s="509"/>
      <c r="S35" s="509"/>
      <c r="U35" s="626" t="s">
        <v>406</v>
      </c>
      <c r="V35" s="509"/>
      <c r="W35" s="509"/>
      <c r="X35" s="509"/>
      <c r="Y35" s="509"/>
      <c r="Z35" s="509"/>
      <c r="AA35" s="509"/>
      <c r="AB35" s="509"/>
      <c r="AC35" s="509"/>
    </row>
    <row r="36" spans="1:29" ht="25.5" customHeight="1"/>
    <row r="37" spans="1:29" ht="20.25" customHeight="1"/>
    <row r="38" spans="1:29" ht="21" customHeight="1"/>
    <row r="39" spans="1:29" ht="144" customHeight="1"/>
    <row r="40" spans="1:29" ht="27" customHeight="1">
      <c r="A40" s="568" t="str">
        <f>'Outcomes &amp; performance measures'!$C$8</f>
        <v>No of new visitors at Valence House &amp; Eastbury Manor</v>
      </c>
      <c r="B40" s="568"/>
      <c r="C40" s="568"/>
      <c r="D40" s="568"/>
      <c r="E40" s="568"/>
      <c r="F40" s="568"/>
      <c r="G40" s="568"/>
      <c r="H40" s="568"/>
      <c r="I40" s="568"/>
      <c r="K40" s="625" t="s">
        <v>405</v>
      </c>
      <c r="L40" s="509"/>
      <c r="M40" s="509"/>
      <c r="N40" s="509"/>
      <c r="O40" s="509"/>
      <c r="P40" s="509"/>
      <c r="Q40" s="509"/>
      <c r="R40" s="509"/>
      <c r="S40" s="509"/>
      <c r="U40" s="626" t="s">
        <v>406</v>
      </c>
      <c r="V40" s="509"/>
      <c r="W40" s="509"/>
      <c r="X40" s="509"/>
      <c r="Y40" s="509"/>
      <c r="Z40" s="509"/>
      <c r="AA40" s="509"/>
      <c r="AB40" s="509"/>
      <c r="AC40" s="509"/>
    </row>
    <row r="41" spans="1:29" ht="216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29" ht="26.25" customHeight="1"/>
    <row r="43" spans="1:29" ht="26.25" customHeight="1">
      <c r="A43" s="568" t="str">
        <f>'Outcomes &amp; performance measures'!$C$9</f>
        <v>No of visits to Valence House &amp; Eastbury Manor</v>
      </c>
      <c r="B43" s="568"/>
      <c r="C43" s="568"/>
      <c r="D43" s="568"/>
      <c r="E43" s="568"/>
      <c r="F43" s="568"/>
      <c r="G43" s="568"/>
      <c r="H43" s="568"/>
      <c r="I43" s="568"/>
      <c r="K43" s="625" t="s">
        <v>405</v>
      </c>
      <c r="L43" s="509"/>
      <c r="M43" s="509"/>
      <c r="N43" s="509"/>
      <c r="O43" s="509"/>
      <c r="P43" s="509"/>
      <c r="Q43" s="509"/>
      <c r="R43" s="509"/>
      <c r="S43" s="509"/>
      <c r="U43" s="625" t="s">
        <v>406</v>
      </c>
      <c r="V43" s="509"/>
      <c r="W43" s="509"/>
      <c r="X43" s="509"/>
      <c r="Y43" s="509"/>
      <c r="Z43" s="509"/>
      <c r="AA43" s="509"/>
      <c r="AB43" s="509"/>
      <c r="AC43" s="509"/>
    </row>
    <row r="44" spans="1:29" ht="218.25" customHeight="1"/>
    <row r="45" spans="1:29" ht="27" customHeight="1"/>
    <row r="46" spans="1:29" ht="27.75" customHeight="1">
      <c r="A46" s="568" t="str">
        <f>'Outcomes &amp; performance measures'!$C$10</f>
        <v>No of accidents per 1000 visits at Valence House &amp; Eastbury Manor</v>
      </c>
      <c r="B46" s="568"/>
      <c r="C46" s="568"/>
      <c r="D46" s="568"/>
      <c r="E46" s="568"/>
      <c r="F46" s="568"/>
      <c r="G46" s="568"/>
      <c r="H46" s="568"/>
      <c r="I46" s="568"/>
      <c r="K46" s="625" t="s">
        <v>405</v>
      </c>
      <c r="L46" s="509"/>
      <c r="M46" s="509"/>
      <c r="N46" s="509"/>
      <c r="O46" s="509"/>
      <c r="P46" s="509"/>
      <c r="Q46" s="509"/>
      <c r="R46" s="509"/>
      <c r="S46" s="509"/>
      <c r="U46" s="625" t="s">
        <v>406</v>
      </c>
      <c r="V46" s="509"/>
      <c r="W46" s="509"/>
      <c r="X46" s="509"/>
      <c r="Y46" s="509"/>
      <c r="Z46" s="509"/>
      <c r="AA46" s="509"/>
      <c r="AB46" s="509"/>
      <c r="AC46" s="509"/>
    </row>
    <row r="47" spans="1:29" ht="27.75" customHeight="1"/>
    <row r="48" spans="1:29" ht="183" customHeight="1"/>
    <row r="49" spans="1:29" ht="33.75" customHeight="1"/>
    <row r="50" spans="1:29" ht="30.75" customHeight="1">
      <c r="A50" s="568" t="str">
        <f>'Outcomes &amp; performance measures'!$C$11</f>
        <v>Number of near misses per 1000 visits</v>
      </c>
      <c r="B50" s="568"/>
      <c r="C50" s="568"/>
      <c r="D50" s="568"/>
      <c r="E50" s="568"/>
      <c r="F50" s="568"/>
      <c r="G50" s="568"/>
      <c r="H50" s="568"/>
      <c r="I50" s="568"/>
      <c r="K50" s="625" t="s">
        <v>405</v>
      </c>
      <c r="L50" s="509"/>
      <c r="M50" s="509"/>
      <c r="N50" s="509"/>
      <c r="O50" s="509"/>
      <c r="P50" s="509"/>
      <c r="Q50" s="509"/>
      <c r="R50" s="509"/>
      <c r="S50" s="509"/>
      <c r="U50" s="625" t="s">
        <v>406</v>
      </c>
      <c r="V50" s="509"/>
      <c r="W50" s="509"/>
      <c r="X50" s="509"/>
      <c r="Y50" s="509"/>
      <c r="Z50" s="509"/>
      <c r="AA50" s="509"/>
      <c r="AB50" s="509"/>
      <c r="AC50" s="509"/>
    </row>
    <row r="51" spans="1:29" ht="29.2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29" ht="205.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29" ht="24.7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29" ht="33.75" customHeight="1">
      <c r="A54" s="568" t="str">
        <f>'Outcomes &amp; performance measures'!$C$12</f>
        <v>% of visitors who are over 60</v>
      </c>
      <c r="B54" s="568"/>
      <c r="C54" s="568"/>
      <c r="D54" s="568"/>
      <c r="E54" s="568"/>
      <c r="F54" s="568"/>
      <c r="G54" s="568"/>
      <c r="H54" s="568"/>
      <c r="I54" s="568"/>
      <c r="K54" s="625" t="s">
        <v>405</v>
      </c>
      <c r="L54" s="509"/>
      <c r="M54" s="509"/>
      <c r="N54" s="509"/>
      <c r="O54" s="509"/>
      <c r="P54" s="509"/>
      <c r="Q54" s="509"/>
      <c r="R54" s="509"/>
      <c r="S54" s="509"/>
      <c r="U54" s="625" t="s">
        <v>406</v>
      </c>
      <c r="V54" s="509"/>
      <c r="W54" s="509"/>
      <c r="X54" s="509"/>
      <c r="Y54" s="509"/>
      <c r="Z54" s="509"/>
      <c r="AA54" s="509"/>
      <c r="AB54" s="509"/>
      <c r="AC54" s="509"/>
    </row>
    <row r="55" spans="1:29" ht="204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29" ht="24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29" ht="33.75" customHeight="1">
      <c r="A57" s="568" t="str">
        <f>'Outcomes &amp; performance measures'!$C$13</f>
        <v>% of visitors who are under 16</v>
      </c>
      <c r="B57" s="568"/>
      <c r="C57" s="568"/>
      <c r="D57" s="568"/>
      <c r="E57" s="568"/>
      <c r="F57" s="568"/>
      <c r="G57" s="568"/>
      <c r="H57" s="568"/>
      <c r="I57" s="568"/>
      <c r="K57" s="625" t="s">
        <v>405</v>
      </c>
      <c r="L57" s="509"/>
      <c r="M57" s="509"/>
      <c r="N57" s="509"/>
      <c r="O57" s="509"/>
      <c r="P57" s="509"/>
      <c r="Q57" s="509"/>
      <c r="R57" s="509"/>
      <c r="S57" s="509"/>
      <c r="U57" s="625" t="s">
        <v>406</v>
      </c>
      <c r="V57" s="509"/>
      <c r="W57" s="509"/>
      <c r="X57" s="509"/>
      <c r="Y57" s="509"/>
      <c r="Z57" s="509"/>
      <c r="AA57" s="509"/>
      <c r="AB57" s="509"/>
      <c r="AC57" s="509"/>
    </row>
    <row r="58" spans="1:29" ht="28.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29" ht="164.2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29" ht="21" customHeight="1">
      <c r="A60" s="68"/>
      <c r="B60" s="68"/>
      <c r="C60" s="68"/>
    </row>
    <row r="61" spans="1:29" ht="25.5" customHeight="1">
      <c r="A61" s="568" t="str">
        <f>'Outcomes &amp; performance measures'!$C$14</f>
        <v>% of visitors who are female</v>
      </c>
      <c r="B61" s="568"/>
      <c r="C61" s="568"/>
      <c r="D61" s="568"/>
      <c r="E61" s="568"/>
      <c r="F61" s="568"/>
      <c r="G61" s="568"/>
      <c r="H61" s="568"/>
      <c r="I61" s="568"/>
      <c r="K61" s="625" t="s">
        <v>405</v>
      </c>
      <c r="L61" s="509"/>
      <c r="M61" s="509"/>
      <c r="N61" s="509"/>
      <c r="O61" s="509"/>
      <c r="P61" s="509"/>
      <c r="Q61" s="509"/>
      <c r="R61" s="509"/>
      <c r="S61" s="509"/>
      <c r="U61" s="625" t="s">
        <v>406</v>
      </c>
      <c r="V61" s="509"/>
      <c r="W61" s="509"/>
      <c r="X61" s="509"/>
      <c r="Y61" s="509"/>
      <c r="Z61" s="509"/>
      <c r="AA61" s="509"/>
      <c r="AB61" s="509"/>
      <c r="AC61" s="509"/>
    </row>
    <row r="62" spans="1:29" ht="23.2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29" ht="164.25" customHeight="1">
      <c r="A63" s="68"/>
      <c r="B63" s="68"/>
      <c r="C63" s="68"/>
    </row>
    <row r="64" spans="1:29" ht="19.5" customHeight="1">
      <c r="A64" s="68"/>
      <c r="B64" s="68"/>
      <c r="C64" s="68"/>
    </row>
    <row r="65" spans="1:29" ht="27.75" customHeight="1">
      <c r="A65" s="568" t="str">
        <f>'Outcomes &amp; performance measures'!$C$15</f>
        <v>% of visitors who meet the requirements of DDA</v>
      </c>
      <c r="B65" s="568"/>
      <c r="C65" s="568"/>
      <c r="D65" s="568"/>
      <c r="E65" s="568"/>
      <c r="F65" s="568"/>
      <c r="G65" s="568"/>
      <c r="H65" s="568"/>
      <c r="I65" s="568"/>
      <c r="K65" s="625" t="s">
        <v>405</v>
      </c>
      <c r="L65" s="509"/>
      <c r="M65" s="509"/>
      <c r="N65" s="509"/>
      <c r="O65" s="509"/>
      <c r="P65" s="509"/>
      <c r="Q65" s="509"/>
      <c r="R65" s="509"/>
      <c r="S65" s="509"/>
      <c r="U65" s="625" t="s">
        <v>406</v>
      </c>
      <c r="V65" s="509"/>
      <c r="W65" s="509"/>
      <c r="X65" s="509"/>
      <c r="Y65" s="509"/>
      <c r="Z65" s="509"/>
      <c r="AA65" s="509"/>
      <c r="AB65" s="509"/>
      <c r="AC65" s="509"/>
    </row>
    <row r="66" spans="1:29" ht="229.5" customHeight="1"/>
    <row r="67" spans="1:29" ht="28.5" customHeight="1"/>
    <row r="68" spans="1:29" ht="27" customHeight="1">
      <c r="A68" s="568" t="str">
        <f>'Outcomes &amp; performance measures'!$C$16</f>
        <v>% of visitors from BME 'communities'</v>
      </c>
      <c r="B68" s="568"/>
      <c r="C68" s="568"/>
      <c r="D68" s="568"/>
      <c r="E68" s="568"/>
      <c r="F68" s="568"/>
      <c r="G68" s="568"/>
      <c r="H68" s="568"/>
      <c r="I68" s="568"/>
      <c r="K68" s="625" t="s">
        <v>405</v>
      </c>
      <c r="L68" s="509"/>
      <c r="M68" s="509"/>
      <c r="N68" s="509"/>
      <c r="O68" s="509"/>
      <c r="P68" s="509"/>
      <c r="Q68" s="509"/>
      <c r="R68" s="509"/>
      <c r="S68" s="509"/>
      <c r="U68" s="625" t="s">
        <v>406</v>
      </c>
      <c r="V68" s="509"/>
      <c r="W68" s="509"/>
      <c r="X68" s="509"/>
      <c r="Y68" s="509"/>
      <c r="Z68" s="509"/>
      <c r="AA68" s="509"/>
      <c r="AB68" s="509"/>
      <c r="AC68" s="509"/>
    </row>
    <row r="69" spans="1:29" ht="216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29" ht="24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29" ht="24.75" customHeight="1">
      <c r="A71" s="617">
        <f>'Outcomes &amp; performance measures'!$C$17</f>
        <v>0</v>
      </c>
      <c r="B71" s="617"/>
      <c r="C71" s="617"/>
      <c r="D71" s="617"/>
      <c r="E71" s="617"/>
      <c r="F71" s="617"/>
      <c r="G71" s="617"/>
      <c r="H71" s="617"/>
      <c r="I71" s="617"/>
    </row>
    <row r="72" spans="1:29" ht="204.75" customHeight="1"/>
    <row r="73" spans="1:29" ht="24.75" customHeight="1"/>
    <row r="74" spans="1:29" ht="30" customHeight="1">
      <c r="A74" s="617">
        <f>'Outcomes &amp; performance measures'!$C$18</f>
        <v>0</v>
      </c>
      <c r="B74" s="617"/>
      <c r="C74" s="617"/>
      <c r="D74" s="617"/>
      <c r="E74" s="617"/>
      <c r="F74" s="617"/>
      <c r="G74" s="617"/>
      <c r="H74" s="617"/>
      <c r="I74" s="617"/>
    </row>
    <row r="75" spans="1:29" ht="218.25" customHeight="1">
      <c r="A75" s="242"/>
      <c r="B75" s="242"/>
      <c r="C75" s="242"/>
      <c r="D75" s="242"/>
      <c r="E75" s="242"/>
      <c r="F75" s="242"/>
      <c r="G75" s="242"/>
      <c r="H75" s="242"/>
      <c r="I75" s="242"/>
    </row>
    <row r="76" spans="1:29" ht="24.75" customHeight="1">
      <c r="A76" s="242"/>
      <c r="B76" s="242"/>
      <c r="C76" s="242"/>
      <c r="D76" s="242"/>
      <c r="E76" s="242"/>
      <c r="F76" s="242"/>
      <c r="G76" s="242"/>
      <c r="H76" s="242"/>
      <c r="I76" s="242"/>
    </row>
    <row r="77" spans="1:29" ht="19.5" customHeight="1">
      <c r="A77" s="243" t="s">
        <v>469</v>
      </c>
    </row>
    <row r="78" spans="1:29" ht="54" customHeight="1">
      <c r="A78" s="619" t="str">
        <f>'Outcomes &amp; performance measures'!$B$19</f>
        <v>More people engage with the history of Barking &amp; Dagenham to provoke thought &amp; emotions and develop their pride &amp; understanding of the heritage of the area</v>
      </c>
      <c r="B78" s="619"/>
      <c r="C78" s="619"/>
      <c r="D78" s="619"/>
      <c r="E78" s="619"/>
      <c r="F78" s="619"/>
      <c r="G78" s="619"/>
      <c r="H78" s="619"/>
      <c r="I78" s="619"/>
    </row>
    <row r="79" spans="1:29" ht="38.25" customHeight="1">
      <c r="A79" s="568" t="str">
        <f>'Outcomes &amp; performance measures'!$C$19</f>
        <v>% of teachers who think that the education sessions help to develop the children's understanding of the heritage of the local area</v>
      </c>
      <c r="B79" s="568"/>
      <c r="C79" s="568"/>
      <c r="D79" s="568"/>
      <c r="E79" s="568"/>
      <c r="F79" s="568"/>
      <c r="G79" s="568"/>
      <c r="H79" s="568"/>
      <c r="I79" s="568"/>
    </row>
    <row r="80" spans="1:29" ht="24.75" customHeight="1"/>
    <row r="81" spans="1:29" ht="186.75" customHeight="1"/>
    <row r="82" spans="1:29" ht="21" customHeight="1"/>
    <row r="83" spans="1:29" ht="33" customHeight="1">
      <c r="A83" s="568" t="str">
        <f>'Outcomes &amp; performance measures'!$C$20</f>
        <v>% of visitors who understand more about the heritage of Barking &amp; Dagenham as a result of their visit</v>
      </c>
      <c r="B83" s="568"/>
      <c r="C83" s="568"/>
      <c r="D83" s="568"/>
      <c r="E83" s="568"/>
      <c r="F83" s="568"/>
      <c r="G83" s="568"/>
      <c r="H83" s="568"/>
      <c r="I83" s="623"/>
      <c r="K83" s="625" t="s">
        <v>405</v>
      </c>
      <c r="L83" s="509"/>
      <c r="M83" s="509"/>
      <c r="N83" s="509"/>
      <c r="O83" s="509"/>
      <c r="P83" s="509"/>
      <c r="Q83" s="509"/>
      <c r="R83" s="509"/>
      <c r="S83" s="509"/>
      <c r="U83" s="625" t="s">
        <v>406</v>
      </c>
      <c r="V83" s="509"/>
      <c r="W83" s="509"/>
      <c r="X83" s="509"/>
      <c r="Y83" s="509"/>
      <c r="Z83" s="509"/>
      <c r="AA83" s="509"/>
      <c r="AB83" s="509"/>
      <c r="AC83" s="509"/>
    </row>
    <row r="84" spans="1:29" ht="210.75" customHeight="1">
      <c r="A84" s="619"/>
      <c r="B84" s="619"/>
      <c r="C84" s="619"/>
      <c r="D84" s="619"/>
      <c r="E84" s="619"/>
      <c r="F84" s="619"/>
      <c r="G84" s="619"/>
      <c r="H84" s="619"/>
      <c r="I84" s="619"/>
    </row>
    <row r="85" spans="1:29" ht="21" customHeight="1"/>
    <row r="86" spans="1:29" ht="36.75" customHeight="1">
      <c r="A86" s="568" t="str">
        <f>'Outcomes &amp; performance measures'!$C$21</f>
        <v>% of visitors who are more proud of Barking &amp; Dagenham after visiting Valence House or Eastbury Manor</v>
      </c>
      <c r="B86" s="568"/>
      <c r="C86" s="568"/>
      <c r="D86" s="568"/>
      <c r="E86" s="568"/>
      <c r="F86" s="568"/>
      <c r="G86" s="568"/>
      <c r="H86" s="568"/>
      <c r="I86" s="568"/>
      <c r="K86" s="625" t="s">
        <v>405</v>
      </c>
      <c r="L86" s="509"/>
      <c r="M86" s="509"/>
      <c r="N86" s="509"/>
      <c r="O86" s="509"/>
      <c r="P86" s="509"/>
      <c r="Q86" s="509"/>
      <c r="R86" s="509"/>
      <c r="S86" s="509"/>
      <c r="U86" s="625" t="s">
        <v>406</v>
      </c>
      <c r="V86" s="509"/>
      <c r="W86" s="509"/>
      <c r="X86" s="509"/>
      <c r="Y86" s="509"/>
      <c r="Z86" s="509"/>
      <c r="AA86" s="509"/>
      <c r="AB86" s="509"/>
      <c r="AC86" s="509"/>
    </row>
    <row r="87" spans="1:29" ht="211.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29" ht="27.7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29" ht="31.5" customHeight="1">
      <c r="A89" s="568" t="str">
        <f>'Outcomes &amp; performance measures'!$C$22</f>
        <v>No of school children visiting Valence House &amp; Eastbury Manor via the school</v>
      </c>
      <c r="B89" s="568"/>
      <c r="C89" s="568"/>
      <c r="D89" s="568"/>
      <c r="E89" s="568"/>
      <c r="F89" s="568"/>
      <c r="G89" s="568"/>
      <c r="H89" s="568"/>
      <c r="I89" s="568"/>
      <c r="K89" s="626" t="s">
        <v>405</v>
      </c>
      <c r="L89" s="509"/>
      <c r="M89" s="509"/>
      <c r="N89" s="509"/>
      <c r="O89" s="509"/>
      <c r="P89" s="509"/>
      <c r="Q89" s="509"/>
      <c r="R89" s="509"/>
      <c r="S89" s="509"/>
      <c r="U89" s="625" t="s">
        <v>406</v>
      </c>
      <c r="V89" s="509"/>
      <c r="W89" s="509"/>
      <c r="X89" s="509"/>
      <c r="Y89" s="509"/>
      <c r="Z89" s="509"/>
      <c r="AA89" s="509"/>
      <c r="AB89" s="509"/>
      <c r="AC89" s="509"/>
    </row>
    <row r="90" spans="1:29" ht="216" customHeight="1"/>
    <row r="91" spans="1:29" ht="26.25" customHeight="1"/>
    <row r="92" spans="1:29" ht="29.25" customHeight="1">
      <c r="A92" s="568" t="str">
        <f>'Outcomes &amp; performance measures'!$C$23</f>
        <v>No of outreach sessions</v>
      </c>
      <c r="B92" s="568"/>
      <c r="C92" s="568"/>
      <c r="D92" s="568"/>
      <c r="E92" s="568"/>
      <c r="F92" s="568"/>
      <c r="G92" s="568"/>
      <c r="H92" s="568"/>
      <c r="I92" s="568"/>
    </row>
    <row r="93" spans="1:29" ht="223.5" customHeight="1"/>
    <row r="94" spans="1:29" ht="21" customHeight="1"/>
    <row r="95" spans="1:29" ht="30" customHeight="1">
      <c r="A95" s="568" t="str">
        <f>'Outcomes &amp; performance measures'!$C$24</f>
        <v>No of people attending outreach sessions</v>
      </c>
      <c r="B95" s="568"/>
      <c r="C95" s="568"/>
      <c r="D95" s="568"/>
      <c r="E95" s="568"/>
      <c r="F95" s="568"/>
      <c r="G95" s="568"/>
      <c r="H95" s="568"/>
      <c r="I95" s="568"/>
    </row>
    <row r="96" spans="1:29" ht="228.75" customHeight="1"/>
    <row r="97" spans="1:9" ht="20.25" customHeight="1"/>
    <row r="98" spans="1:9" ht="25.5" customHeight="1">
      <c r="A98" s="568" t="str">
        <f>'Outcomes &amp; performance measures'!$C$25</f>
        <v>No of enquiries</v>
      </c>
      <c r="B98" s="568"/>
      <c r="C98" s="568"/>
      <c r="D98" s="568"/>
      <c r="E98" s="568"/>
      <c r="F98" s="568"/>
      <c r="G98" s="568"/>
      <c r="H98" s="568"/>
      <c r="I98" s="568"/>
    </row>
    <row r="99" spans="1:9" ht="228.7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22.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25.5" customHeight="1">
      <c r="A101" s="617">
        <f>'Outcomes &amp; performance measures'!$C$26</f>
        <v>0</v>
      </c>
      <c r="B101" s="617"/>
      <c r="C101" s="617"/>
      <c r="D101" s="617"/>
      <c r="E101" s="617"/>
      <c r="F101" s="617"/>
      <c r="G101" s="617"/>
      <c r="H101" s="617"/>
      <c r="I101" s="617"/>
    </row>
    <row r="102" spans="1:9" ht="231" customHeight="1"/>
    <row r="103" spans="1:9" ht="30" customHeight="1"/>
    <row r="104" spans="1:9" ht="21" customHeight="1">
      <c r="A104" s="624" t="s">
        <v>468</v>
      </c>
      <c r="B104" s="624"/>
      <c r="C104" s="624"/>
      <c r="D104" s="624"/>
      <c r="E104" s="624"/>
      <c r="F104" s="624"/>
      <c r="G104" s="624"/>
      <c r="H104" s="624"/>
      <c r="I104" s="100"/>
    </row>
    <row r="105" spans="1:9" ht="33" customHeight="1">
      <c r="A105" s="619" t="str">
        <f>'Outcomes &amp; performance measures'!$B$27</f>
        <v>More people come together to socialise</v>
      </c>
      <c r="B105" s="619"/>
      <c r="C105" s="619"/>
      <c r="D105" s="619"/>
      <c r="E105" s="619"/>
      <c r="F105" s="619"/>
      <c r="G105" s="619"/>
      <c r="H105" s="619"/>
      <c r="I105" s="619"/>
    </row>
    <row r="106" spans="1:9" ht="27" customHeight="1">
      <c r="A106" s="568" t="str">
        <f>'Outcomes &amp; performance measures'!$C$27</f>
        <v>No of people attending social events</v>
      </c>
      <c r="B106" s="568"/>
      <c r="C106" s="568"/>
      <c r="D106" s="568"/>
      <c r="E106" s="568"/>
      <c r="F106" s="568"/>
      <c r="G106" s="568"/>
      <c r="H106" s="568"/>
      <c r="I106" s="568"/>
    </row>
    <row r="107" spans="1:9" ht="229.5" customHeight="1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27" customHeight="1">
      <c r="B108" s="47"/>
      <c r="C108" s="47"/>
      <c r="D108" s="47"/>
      <c r="E108" s="47"/>
      <c r="F108" s="47"/>
      <c r="G108" s="47"/>
      <c r="H108" s="47"/>
      <c r="I108" s="47"/>
    </row>
    <row r="109" spans="1:9" ht="33" customHeight="1">
      <c r="A109" s="568" t="str">
        <f>'Outcomes &amp; performance measures'!$C$28</f>
        <v>% of people who agree they are able to socialise/meet new people at Valence House &amp; Eastbury Manor events</v>
      </c>
      <c r="B109" s="568"/>
      <c r="C109" s="568"/>
      <c r="D109" s="568"/>
      <c r="E109" s="568"/>
      <c r="F109" s="568"/>
      <c r="G109" s="568"/>
      <c r="H109" s="568"/>
      <c r="I109" s="568"/>
    </row>
    <row r="110" spans="1:9" ht="230.25" customHeight="1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20.25" customHeight="1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31.5" customHeight="1">
      <c r="A112" s="617">
        <f>'Outcomes &amp; performance measures'!$C$29</f>
        <v>0</v>
      </c>
      <c r="B112" s="617"/>
      <c r="C112" s="617"/>
      <c r="D112" s="617"/>
      <c r="E112" s="617"/>
      <c r="F112" s="617"/>
      <c r="G112" s="617"/>
      <c r="H112" s="617"/>
      <c r="I112" s="617"/>
    </row>
    <row r="113" spans="1:9" ht="230.2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22.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30.75" customHeight="1">
      <c r="A115" s="617">
        <f>'Outcomes &amp; performance measures'!$C$30</f>
        <v>0</v>
      </c>
      <c r="B115" s="617"/>
      <c r="C115" s="617"/>
      <c r="D115" s="617"/>
      <c r="E115" s="617"/>
      <c r="F115" s="617"/>
      <c r="G115" s="617"/>
      <c r="H115" s="617"/>
      <c r="I115" s="617"/>
    </row>
    <row r="116" spans="1:9" ht="228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23.2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30" customHeight="1">
      <c r="A118" s="566" t="s">
        <v>467</v>
      </c>
      <c r="B118" s="566"/>
      <c r="C118" s="566"/>
      <c r="D118" s="566"/>
      <c r="E118" s="566"/>
      <c r="F118" s="566"/>
      <c r="G118" s="566"/>
      <c r="H118" s="566"/>
    </row>
    <row r="119" spans="1:9" ht="38.25" customHeight="1">
      <c r="A119" s="619" t="str">
        <f>'Outcomes &amp; performance measures'!$B$31</f>
        <v>People learn, develop, socialise &amp; contribute to society through volunteering</v>
      </c>
      <c r="B119" s="619"/>
      <c r="C119" s="619"/>
      <c r="D119" s="619"/>
      <c r="E119" s="619"/>
      <c r="F119" s="619"/>
      <c r="G119" s="619"/>
      <c r="H119" s="619"/>
      <c r="I119" s="619"/>
    </row>
    <row r="120" spans="1:9" ht="32.25" customHeight="1">
      <c r="A120" s="568" t="str">
        <f>'Outcomes &amp; performance measures'!$C$31</f>
        <v>% of volunteers who are satisfied that they learn, develop, socialise &amp; contribute to society through volunteering</v>
      </c>
      <c r="B120" s="568"/>
      <c r="C120" s="568"/>
      <c r="D120" s="568"/>
      <c r="E120" s="568"/>
      <c r="F120" s="568"/>
      <c r="G120" s="568"/>
      <c r="H120" s="568"/>
      <c r="I120" s="568"/>
    </row>
    <row r="121" spans="1:9" ht="230.2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27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33" customHeight="1">
      <c r="A123" s="568" t="str">
        <f>'Outcomes &amp; performance measures'!$C$32</f>
        <v>Number of volunteer hours</v>
      </c>
      <c r="B123" s="568"/>
      <c r="C123" s="568"/>
      <c r="D123" s="568"/>
      <c r="E123" s="568"/>
      <c r="F123" s="568"/>
      <c r="G123" s="568"/>
      <c r="H123" s="568"/>
      <c r="I123" s="568"/>
    </row>
    <row r="124" spans="1:9" ht="228.7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27.7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32.25" customHeight="1">
      <c r="A126" s="568" t="str">
        <f>'Outcomes &amp; performance measures'!$C$33</f>
        <v>Number of training &amp; development hours completed per volunteer</v>
      </c>
      <c r="B126" s="568"/>
      <c r="C126" s="568"/>
      <c r="D126" s="568"/>
      <c r="E126" s="568"/>
      <c r="F126" s="568"/>
      <c r="G126" s="568"/>
      <c r="H126" s="568"/>
      <c r="I126" s="568"/>
    </row>
    <row r="127" spans="1:9" ht="231.7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20.2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11" ht="26.25" customHeight="1">
      <c r="A129" s="617">
        <f>'Outcomes &amp; performance measures'!$C$34</f>
        <v>0</v>
      </c>
      <c r="B129" s="617"/>
      <c r="C129" s="617"/>
      <c r="D129" s="617"/>
      <c r="E129" s="617"/>
      <c r="F129" s="617"/>
      <c r="G129" s="617"/>
      <c r="H129" s="617"/>
      <c r="I129" s="617"/>
    </row>
    <row r="130" spans="1:11" ht="228.75" customHeight="1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11" ht="23.25" customHeight="1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11" ht="27" customHeight="1">
      <c r="A132" s="617">
        <f>'Outcomes &amp; performance measures'!$C$35</f>
        <v>0</v>
      </c>
      <c r="B132" s="617"/>
      <c r="C132" s="617"/>
      <c r="D132" s="617"/>
      <c r="E132" s="617"/>
      <c r="F132" s="617"/>
      <c r="G132" s="617"/>
      <c r="H132" s="617"/>
      <c r="I132" s="617"/>
    </row>
    <row r="133" spans="1:11" ht="230.25" customHeight="1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11" ht="33.75" customHeight="1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11" ht="27.75" customHeight="1">
      <c r="A135" s="566" t="s">
        <v>466</v>
      </c>
      <c r="B135" s="566"/>
      <c r="C135" s="566"/>
      <c r="D135" s="566"/>
      <c r="E135" s="566"/>
      <c r="F135" s="566"/>
      <c r="G135" s="566"/>
      <c r="H135" s="566"/>
    </row>
    <row r="136" spans="1:11" ht="36.75" customHeight="1">
      <c r="A136" s="619" t="str">
        <f>'Outcomes &amp; performance measures'!$B$36</f>
        <v>People have easy access to information about the heritage of Barking &amp; Dagenham</v>
      </c>
      <c r="B136" s="619"/>
      <c r="C136" s="619"/>
      <c r="D136" s="619"/>
      <c r="E136" s="619"/>
      <c r="F136" s="619"/>
      <c r="G136" s="619"/>
      <c r="H136" s="619"/>
      <c r="I136" s="619"/>
    </row>
    <row r="137" spans="1:11" ht="28.5" customHeight="1">
      <c r="A137" s="568" t="str">
        <f>'Outcomes &amp; performance measures'!$C$36</f>
        <v>% of enquiry users who are satisfied with access</v>
      </c>
      <c r="B137" s="568"/>
      <c r="C137" s="568"/>
      <c r="D137" s="568"/>
      <c r="E137" s="568"/>
      <c r="F137" s="568"/>
      <c r="G137" s="568"/>
      <c r="H137" s="568"/>
      <c r="I137" s="568"/>
    </row>
    <row r="138" spans="1:11" ht="230.25" customHeight="1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11" ht="21" customHeight="1">
      <c r="A139" s="61"/>
      <c r="B139" s="61"/>
      <c r="C139" s="61"/>
      <c r="D139" s="61"/>
      <c r="E139" s="61"/>
      <c r="F139" s="61"/>
      <c r="G139" s="61"/>
      <c r="H139" s="61"/>
      <c r="I139" s="61"/>
      <c r="K139" t="s">
        <v>20</v>
      </c>
    </row>
    <row r="140" spans="1:11" ht="31.5" customHeight="1">
      <c r="A140" s="568" t="str">
        <f>'Outcomes &amp; performance measures'!$C$37</f>
        <v>Number of pages viewed on the website</v>
      </c>
      <c r="B140" s="568"/>
      <c r="C140" s="568"/>
      <c r="D140" s="568"/>
      <c r="E140" s="568"/>
      <c r="F140" s="568"/>
      <c r="G140" s="568"/>
      <c r="H140" s="568"/>
      <c r="I140" s="568"/>
    </row>
    <row r="141" spans="1:11" ht="228.75" customHeight="1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11" ht="28.5" customHeight="1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11" ht="28.5" customHeight="1">
      <c r="A143" s="568" t="str">
        <f>'Outcomes &amp; performance measures'!$C$38</f>
        <v>No of published Catalogues</v>
      </c>
      <c r="B143" s="568"/>
      <c r="C143" s="568"/>
      <c r="D143" s="568"/>
      <c r="E143" s="568"/>
      <c r="F143" s="568"/>
      <c r="G143" s="568"/>
      <c r="H143" s="568"/>
      <c r="I143" s="568"/>
    </row>
    <row r="144" spans="1:11" ht="229.5" customHeight="1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22.5" customHeight="1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26.25" customHeight="1">
      <c r="A146" s="568" t="str">
        <f>'Outcomes &amp; performance measures'!$C$39</f>
        <v>Number of items requested</v>
      </c>
      <c r="B146" s="568"/>
      <c r="C146" s="568"/>
      <c r="D146" s="568"/>
      <c r="E146" s="568"/>
      <c r="F146" s="568"/>
      <c r="G146" s="568"/>
      <c r="H146" s="568"/>
      <c r="I146" s="568"/>
    </row>
    <row r="147" spans="1:9" ht="244.5" customHeight="1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28.5" customHeight="1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30" customHeight="1">
      <c r="A149" s="617">
        <f>'Outcomes &amp; performance measures'!$C$40</f>
        <v>0</v>
      </c>
      <c r="B149" s="617"/>
      <c r="C149" s="617"/>
      <c r="D149" s="617"/>
      <c r="E149" s="617"/>
      <c r="F149" s="617"/>
      <c r="G149" s="617"/>
      <c r="H149" s="617"/>
      <c r="I149" s="617"/>
    </row>
    <row r="150" spans="1:9" ht="229.5" customHeight="1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26.25" customHeight="1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33" customHeight="1">
      <c r="A152" s="617">
        <f>'Outcomes &amp; performance measures'!$C$41</f>
        <v>0</v>
      </c>
      <c r="B152" s="617"/>
      <c r="C152" s="617"/>
      <c r="D152" s="617"/>
      <c r="E152" s="617"/>
      <c r="F152" s="617"/>
      <c r="G152" s="617"/>
      <c r="H152" s="617"/>
      <c r="I152" s="617"/>
    </row>
    <row r="153" spans="1:9" ht="228.75" customHeight="1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24.75" customHeight="1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27" customHeight="1">
      <c r="A155" s="566" t="s">
        <v>465</v>
      </c>
      <c r="B155" s="566"/>
      <c r="C155" s="566"/>
      <c r="D155" s="566"/>
      <c r="E155" s="566"/>
      <c r="F155" s="566"/>
      <c r="G155" s="566"/>
      <c r="H155" s="566"/>
    </row>
    <row r="156" spans="1:9" ht="35.25" customHeight="1">
      <c r="A156" s="619" t="str">
        <f>'Outcomes &amp; performance measures'!$B$42</f>
        <v>The physical &amp; intellectual history of Barking &amp; Dagenham is preserved &amp; interpreted</v>
      </c>
      <c r="B156" s="619"/>
      <c r="C156" s="619"/>
      <c r="D156" s="619"/>
      <c r="E156" s="619"/>
      <c r="F156" s="619"/>
      <c r="G156" s="619"/>
      <c r="H156" s="619"/>
      <c r="I156" s="619"/>
    </row>
    <row r="157" spans="1:9" ht="33.75" customHeight="1">
      <c r="A157" s="568" t="str">
        <f>'Outcomes &amp; performance measures'!$C$42</f>
        <v>Number of exhibitions</v>
      </c>
      <c r="B157" s="568"/>
      <c r="C157" s="568"/>
      <c r="D157" s="568"/>
      <c r="E157" s="568"/>
      <c r="F157" s="568"/>
      <c r="G157" s="568"/>
      <c r="H157" s="568"/>
      <c r="I157" s="568"/>
    </row>
    <row r="158" spans="1:9" ht="230.25" customHeight="1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25.5" customHeight="1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29.25" customHeight="1">
      <c r="A160" s="568" t="str">
        <f>'Outcomes &amp; performance measures'!$C$43</f>
        <v xml:space="preserve">Museum Accreditation (2=accredited, 1=partly accredited, 0=accredited) </v>
      </c>
      <c r="B160" s="568"/>
      <c r="C160" s="568"/>
      <c r="D160" s="568"/>
      <c r="E160" s="568"/>
      <c r="F160" s="568"/>
      <c r="G160" s="568"/>
      <c r="H160" s="568"/>
      <c r="I160" s="568"/>
    </row>
    <row r="161" spans="1:9" ht="229.5" customHeight="1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28.5" customHeight="1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32.25" customHeight="1">
      <c r="A163" s="617">
        <f>'Outcomes &amp; performance measures'!$C$44</f>
        <v>0</v>
      </c>
      <c r="B163" s="617"/>
      <c r="C163" s="617"/>
      <c r="D163" s="617"/>
      <c r="E163" s="617"/>
      <c r="F163" s="617"/>
      <c r="G163" s="617"/>
      <c r="H163" s="617"/>
      <c r="I163" s="617"/>
    </row>
    <row r="164" spans="1:9" ht="230.25" customHeight="1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23.25" customHeight="1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25.5" customHeight="1">
      <c r="A166" s="617">
        <f>'Outcomes &amp; performance measures'!$C$45</f>
        <v>0</v>
      </c>
      <c r="B166" s="617"/>
      <c r="C166" s="617"/>
      <c r="D166" s="617"/>
      <c r="E166" s="617"/>
      <c r="F166" s="617"/>
      <c r="G166" s="617"/>
      <c r="H166" s="617"/>
      <c r="I166" s="617"/>
    </row>
    <row r="167" spans="1:9" ht="230.25" customHeight="1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23.25" customHeight="1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26.25" customHeight="1">
      <c r="A169" s="617">
        <f>'Outcomes &amp; performance measures'!$C$46</f>
        <v>0</v>
      </c>
      <c r="B169" s="620"/>
      <c r="C169" s="620"/>
      <c r="D169" s="620"/>
      <c r="E169" s="620"/>
      <c r="F169" s="620"/>
      <c r="G169" s="620"/>
      <c r="H169" s="620"/>
      <c r="I169" s="620"/>
    </row>
    <row r="170" spans="1:9" ht="228.75" customHeight="1">
      <c r="A170" s="568"/>
      <c r="B170" s="568"/>
      <c r="C170" s="568"/>
      <c r="D170" s="568"/>
      <c r="E170" s="568"/>
      <c r="F170" s="568"/>
      <c r="G170" s="568"/>
      <c r="H170" s="568"/>
      <c r="I170" s="568"/>
    </row>
    <row r="171" spans="1:9" ht="27.75" customHeight="1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27" customHeight="1">
      <c r="A172" s="578" t="s">
        <v>23</v>
      </c>
      <c r="B172" s="621"/>
    </row>
    <row r="173" spans="1:9" ht="27" customHeight="1">
      <c r="A173" s="325" t="str">
        <f>'Financial Perspective results'!$A$1</f>
        <v>Financial</v>
      </c>
      <c r="B173" s="327"/>
    </row>
    <row r="174" spans="1:9" ht="24.75" customHeight="1">
      <c r="A174" s="243" t="s">
        <v>464</v>
      </c>
      <c r="B174" s="327"/>
    </row>
    <row r="175" spans="1:9" ht="27.75" customHeight="1">
      <c r="A175" s="619" t="str">
        <f>'Outcomes &amp; performance measures'!$B$47</f>
        <v>Sustainable financial position</v>
      </c>
      <c r="B175" s="619"/>
      <c r="C175" s="619"/>
      <c r="D175" s="619"/>
      <c r="E175" s="619"/>
      <c r="F175" s="619"/>
      <c r="G175" s="619"/>
      <c r="H175" s="619"/>
      <c r="I175" s="619"/>
    </row>
    <row r="176" spans="1:9" ht="33" customHeight="1">
      <c r="A176" s="568" t="str">
        <f>'Outcomes &amp; performance measures'!$C$47</f>
        <v>Income generated</v>
      </c>
      <c r="B176" s="568"/>
      <c r="C176" s="568"/>
      <c r="D176" s="568"/>
      <c r="E176" s="568"/>
      <c r="F176" s="568"/>
      <c r="G176" s="568"/>
      <c r="H176" s="568"/>
      <c r="I176" s="568"/>
    </row>
    <row r="177" spans="1:10" ht="228.75" customHeight="1"/>
    <row r="178" spans="1:10" ht="27.75" customHeight="1">
      <c r="A178" s="621"/>
      <c r="B178" s="621"/>
      <c r="C178" s="621"/>
    </row>
    <row r="179" spans="1:10" ht="32.25" customHeight="1">
      <c r="A179" s="568" t="str">
        <f>'Outcomes &amp; performance measures'!$C$48</f>
        <v>Levels of external funding</v>
      </c>
      <c r="B179" s="568"/>
      <c r="C179" s="568"/>
      <c r="D179" s="568"/>
      <c r="E179" s="568"/>
      <c r="F179" s="568"/>
      <c r="G179" s="568"/>
      <c r="H179" s="568"/>
      <c r="I179" s="568"/>
    </row>
    <row r="180" spans="1:10" ht="244.5" customHeight="1"/>
    <row r="181" spans="1:10" ht="19.5" customHeight="1"/>
    <row r="182" spans="1:10" ht="24" customHeight="1">
      <c r="A182" s="617">
        <f>'Outcomes &amp; performance measures'!$C$49</f>
        <v>0</v>
      </c>
      <c r="B182" s="617"/>
      <c r="C182" s="617"/>
      <c r="D182" s="617"/>
      <c r="E182" s="617"/>
      <c r="F182" s="617"/>
      <c r="G182" s="617"/>
      <c r="H182" s="617"/>
      <c r="I182" s="617"/>
    </row>
    <row r="183" spans="1:10" ht="248.25" customHeight="1"/>
    <row r="184" spans="1:10" ht="29.25" customHeight="1"/>
    <row r="185" spans="1:10" ht="29.25" customHeight="1">
      <c r="A185" s="617">
        <f>'Outcomes &amp; performance measures'!$C$50</f>
        <v>0</v>
      </c>
      <c r="B185" s="617"/>
      <c r="C185" s="617"/>
      <c r="D185" s="617"/>
      <c r="E185" s="617"/>
      <c r="F185" s="617"/>
      <c r="G185" s="617"/>
      <c r="H185" s="617"/>
      <c r="I185" s="617"/>
    </row>
    <row r="186" spans="1:10" ht="249" customHeight="1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10" ht="23.25" customHeight="1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10" ht="29.25" customHeight="1">
      <c r="A188" s="617">
        <f>'Outcomes &amp; performance measures'!$C$51</f>
        <v>0</v>
      </c>
      <c r="B188" s="617"/>
      <c r="C188" s="617"/>
      <c r="D188" s="617"/>
      <c r="E188" s="617"/>
      <c r="F188" s="617"/>
      <c r="G188" s="617"/>
      <c r="H188" s="617"/>
      <c r="I188" s="617"/>
    </row>
    <row r="189" spans="1:10" ht="246" customHeight="1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10" ht="26.25" customHeight="1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10" ht="18" customHeight="1">
      <c r="A191" s="578" t="s">
        <v>21</v>
      </c>
      <c r="B191" s="621"/>
    </row>
    <row r="192" spans="1:10" ht="27.75" customHeight="1">
      <c r="A192" s="622" t="str">
        <f>'Staff Perspective results'!$A$1</f>
        <v>Professional staff</v>
      </c>
      <c r="B192" s="622"/>
      <c r="C192" s="622"/>
      <c r="D192" s="622"/>
      <c r="E192" s="622"/>
      <c r="F192" s="622"/>
      <c r="G192" s="622"/>
      <c r="H192" s="622"/>
      <c r="I192" s="622"/>
      <c r="J192" s="83"/>
    </row>
    <row r="193" spans="1:10" ht="24" customHeight="1">
      <c r="A193" s="566" t="s">
        <v>459</v>
      </c>
      <c r="B193" s="566"/>
      <c r="C193" s="566"/>
      <c r="D193" s="328"/>
      <c r="E193" s="328"/>
      <c r="F193" s="328"/>
      <c r="G193" s="328"/>
      <c r="H193" s="328"/>
      <c r="I193" s="328"/>
      <c r="J193" s="83"/>
    </row>
    <row r="194" spans="1:10" ht="36.75" customHeight="1">
      <c r="A194" s="618" t="str">
        <f>'Outcomes &amp; performance measures'!$B$53</f>
        <v>Good quality sustainable careers for people, with supportive CPD and the opportunity to develop high professional standards</v>
      </c>
      <c r="B194" s="618"/>
      <c r="C194" s="618"/>
      <c r="D194" s="618"/>
      <c r="E194" s="618"/>
      <c r="F194" s="618"/>
      <c r="G194" s="618"/>
      <c r="H194" s="618"/>
      <c r="I194" s="618"/>
    </row>
    <row r="195" spans="1:10" ht="36" customHeight="1">
      <c r="A195" s="617" t="str">
        <f>'Outcomes &amp; performance measures'!$C$53</f>
        <v>% of professional staff who are satisfied with their job (from quick internal staff survey)</v>
      </c>
      <c r="B195" s="617"/>
      <c r="C195" s="617"/>
      <c r="D195" s="617"/>
      <c r="E195" s="617"/>
      <c r="F195" s="617"/>
      <c r="G195" s="617"/>
      <c r="H195" s="617"/>
      <c r="I195" s="617"/>
    </row>
    <row r="196" spans="1:10" ht="246.75" customHeight="1"/>
    <row r="197" spans="1:10" ht="22.5" customHeight="1"/>
    <row r="198" spans="1:10" ht="36" customHeight="1">
      <c r="A198" s="617" t="str">
        <f>'Outcomes &amp; performance measures'!$C$54</f>
        <v>% of training plan completed</v>
      </c>
      <c r="B198" s="617"/>
      <c r="C198" s="617"/>
      <c r="D198" s="617"/>
      <c r="E198" s="617"/>
      <c r="F198" s="617"/>
      <c r="G198" s="617"/>
      <c r="H198" s="617"/>
      <c r="I198" s="617"/>
    </row>
    <row r="199" spans="1:10" ht="246" customHeight="1"/>
    <row r="200" spans="1:10" ht="21.75" customHeight="1"/>
    <row r="201" spans="1:10" ht="31.5" customHeight="1">
      <c r="A201" s="617" t="str">
        <f>'Outcomes &amp; performance measures'!$C$55</f>
        <v>No of fte</v>
      </c>
      <c r="B201" s="617"/>
      <c r="C201" s="617"/>
      <c r="D201" s="617"/>
      <c r="E201" s="617"/>
      <c r="F201" s="617"/>
      <c r="G201" s="617"/>
      <c r="H201" s="617"/>
      <c r="I201" s="617"/>
    </row>
    <row r="202" spans="1:10" ht="246.75" customHeight="1"/>
    <row r="203" spans="1:10" ht="20.25" customHeight="1"/>
    <row r="204" spans="1:10" ht="27.75" customHeight="1">
      <c r="A204" s="617" t="str">
        <f>'Outcomes &amp; performance measures'!$C$56</f>
        <v>No of professional qualifications</v>
      </c>
      <c r="B204" s="617"/>
      <c r="C204" s="617"/>
      <c r="D204" s="617"/>
      <c r="E204" s="617"/>
      <c r="F204" s="617"/>
      <c r="G204" s="617"/>
      <c r="H204" s="617"/>
      <c r="I204" s="617"/>
    </row>
    <row r="205" spans="1:10" ht="246.75" customHeight="1"/>
    <row r="206" spans="1:10" ht="27.75" customHeight="1"/>
    <row r="207" spans="1:10" ht="27.75" customHeight="1">
      <c r="A207" s="617">
        <f>'Outcomes &amp; performance measures'!$C$57</f>
        <v>0</v>
      </c>
      <c r="B207" s="607"/>
      <c r="C207" s="607"/>
      <c r="D207" s="607"/>
      <c r="E207" s="607"/>
      <c r="F207" s="607"/>
      <c r="G207" s="607"/>
      <c r="H207" s="607"/>
      <c r="I207" s="607"/>
    </row>
    <row r="208" spans="1:10" ht="243" customHeight="1">
      <c r="A208" s="241"/>
    </row>
    <row r="209" spans="1:9" ht="23.25" customHeight="1"/>
    <row r="210" spans="1:9" ht="27.75" customHeight="1">
      <c r="A210" s="617">
        <f>'Outcomes &amp; performance measures'!$C$58</f>
        <v>0</v>
      </c>
      <c r="B210" s="607"/>
      <c r="C210" s="607"/>
      <c r="D210" s="607"/>
      <c r="E210" s="607"/>
      <c r="F210" s="607"/>
      <c r="G210" s="607"/>
      <c r="H210" s="607"/>
      <c r="I210" s="607"/>
    </row>
    <row r="211" spans="1:9" ht="237" customHeight="1">
      <c r="A211" s="241"/>
    </row>
    <row r="212" spans="1:9" ht="27.75" customHeight="1"/>
    <row r="213" spans="1:9" ht="27.75" customHeight="1">
      <c r="A213" s="617">
        <f>'Outcomes &amp; performance measures'!$C$59</f>
        <v>0</v>
      </c>
      <c r="B213" s="607"/>
      <c r="C213" s="607"/>
      <c r="D213" s="607"/>
      <c r="E213" s="607"/>
      <c r="F213" s="607"/>
      <c r="G213" s="607"/>
      <c r="H213" s="607"/>
      <c r="I213" s="607"/>
    </row>
    <row r="214" spans="1:9" ht="237.75" customHeight="1">
      <c r="A214" s="241"/>
    </row>
    <row r="215" spans="1:9" ht="27.75" customHeight="1"/>
    <row r="216" spans="1:9" ht="27.75" customHeight="1">
      <c r="A216" s="326" t="s">
        <v>460</v>
      </c>
      <c r="B216" s="324"/>
    </row>
    <row r="217" spans="1:9" ht="33" customHeight="1">
      <c r="A217" s="622" t="str">
        <f>'Environment Perspective results'!$A$1</f>
        <v>The wider global environment</v>
      </c>
      <c r="B217" s="622"/>
      <c r="C217" s="622"/>
      <c r="D217" s="622"/>
      <c r="E217" s="622"/>
      <c r="F217" s="622"/>
      <c r="G217" s="622"/>
      <c r="H217" s="622"/>
    </row>
    <row r="218" spans="1:9" ht="20.25" customHeight="1">
      <c r="A218" s="566" t="s">
        <v>462</v>
      </c>
      <c r="B218" s="566"/>
      <c r="C218" s="566"/>
      <c r="D218" s="566"/>
      <c r="E218" s="566"/>
      <c r="F218" s="566"/>
      <c r="G218" s="566"/>
      <c r="H218" s="566"/>
      <c r="I218" s="566"/>
    </row>
    <row r="219" spans="1:9" ht="24.75" customHeight="1">
      <c r="A219" s="619" t="str">
        <f>'Outcomes &amp; performance measures'!$B$61</f>
        <v>Reduced negative impact on the environment from the facilities &amp; operation</v>
      </c>
      <c r="B219" s="619"/>
      <c r="C219" s="619"/>
      <c r="D219" s="619"/>
      <c r="E219" s="619"/>
      <c r="F219" s="619"/>
      <c r="G219" s="619"/>
      <c r="H219" s="619"/>
      <c r="I219" s="619"/>
    </row>
    <row r="220" spans="1:9" ht="30.75" customHeight="1">
      <c r="A220" s="568" t="str">
        <f>'Outcomes &amp; performance measures'!$C$61</f>
        <v>Electricity consumption</v>
      </c>
      <c r="B220" s="568"/>
      <c r="C220" s="568"/>
      <c r="D220" s="568"/>
      <c r="E220" s="568"/>
      <c r="F220" s="568"/>
      <c r="G220" s="568"/>
      <c r="H220" s="568"/>
      <c r="I220" s="568"/>
    </row>
    <row r="221" spans="1:9" ht="236.25" customHeight="1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24.75" customHeight="1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27.75" customHeight="1">
      <c r="A223" s="568" t="str">
        <f>'Outcomes &amp; performance measures'!$C$62</f>
        <v>Gas consumption</v>
      </c>
      <c r="B223" s="568"/>
      <c r="C223" s="568"/>
      <c r="D223" s="568"/>
      <c r="E223" s="568"/>
      <c r="F223" s="568"/>
      <c r="G223" s="568"/>
      <c r="H223" s="568"/>
      <c r="I223" s="568"/>
    </row>
    <row r="224" spans="1:9" ht="233.25" customHeight="1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25.5" customHeight="1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30" customHeight="1">
      <c r="A226" s="617" t="str">
        <f>'Outcomes &amp; performance measures'!$C$63</f>
        <v>Energy efficiency rating at Valence House (a=1, b=2, c=3, d=4, e=5)</v>
      </c>
      <c r="B226" s="617"/>
      <c r="C226" s="617"/>
      <c r="D226" s="617"/>
      <c r="E226" s="617"/>
      <c r="F226" s="617"/>
      <c r="G226" s="617"/>
      <c r="H226" s="617"/>
      <c r="I226" s="617"/>
    </row>
    <row r="227" spans="1:9" ht="233.25" customHeight="1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25.5" customHeight="1">
      <c r="A228" s="363"/>
      <c r="B228" s="363"/>
      <c r="C228" s="363"/>
      <c r="D228" s="363"/>
      <c r="E228" s="363"/>
      <c r="F228" s="363"/>
      <c r="G228" s="363"/>
      <c r="H228" s="363"/>
      <c r="I228" s="363"/>
    </row>
    <row r="229" spans="1:9" ht="25.5" customHeight="1">
      <c r="A229" s="617" t="str">
        <f>'Outcomes &amp; performance measures'!$C$64</f>
        <v>Energy efficiency rating at Eastbury Manor (a=1, b=2, c=3, d=4, e=5)</v>
      </c>
      <c r="B229" s="617"/>
      <c r="C229" s="617"/>
      <c r="D229" s="617"/>
      <c r="E229" s="617"/>
      <c r="F229" s="617"/>
      <c r="G229" s="617"/>
      <c r="H229" s="617"/>
      <c r="I229" s="617"/>
    </row>
    <row r="230" spans="1:9" ht="247.5" customHeight="1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22.5" customHeight="1"/>
    <row r="232" spans="1:9" ht="26.25" customHeight="1">
      <c r="A232" s="617">
        <f>'Outcomes &amp; performance measures'!$C$65</f>
        <v>0</v>
      </c>
      <c r="B232" s="617"/>
      <c r="C232" s="617"/>
      <c r="D232" s="607"/>
      <c r="E232" s="607"/>
      <c r="F232" s="607"/>
      <c r="G232" s="607"/>
      <c r="H232" s="607"/>
      <c r="I232" s="607"/>
    </row>
    <row r="233" spans="1:9" ht="249" customHeight="1">
      <c r="A233" s="568"/>
      <c r="B233" s="568"/>
      <c r="C233" s="568"/>
      <c r="D233" s="568"/>
      <c r="E233" s="568"/>
      <c r="F233" s="568"/>
      <c r="G233" s="568"/>
      <c r="H233" s="568"/>
      <c r="I233" s="568"/>
    </row>
    <row r="234" spans="1:9" ht="44.25" customHeight="1"/>
    <row r="235" spans="1:9" ht="36.75" customHeight="1"/>
    <row r="238" spans="1:9">
      <c r="A238" s="621"/>
      <c r="B238" s="621"/>
      <c r="C238" s="621"/>
    </row>
    <row r="239" spans="1:9" ht="23.25" customHeight="1">
      <c r="A239" s="568"/>
      <c r="B239" s="568"/>
      <c r="C239" s="568"/>
      <c r="D239" s="568"/>
      <c r="E239" s="568"/>
      <c r="F239" s="568"/>
      <c r="G239" s="568"/>
      <c r="H239" s="568"/>
      <c r="I239" s="568"/>
    </row>
    <row r="240" spans="1:9" ht="13.5" customHeight="1"/>
    <row r="241" spans="1:9" ht="189" customHeight="1"/>
    <row r="244" spans="1:9" ht="15.75" customHeight="1">
      <c r="A244" s="621"/>
      <c r="B244" s="621"/>
      <c r="C244" s="621"/>
    </row>
    <row r="245" spans="1:9" ht="23.25" customHeight="1">
      <c r="A245" s="568"/>
      <c r="B245" s="568"/>
      <c r="C245" s="568"/>
      <c r="D245" s="568"/>
      <c r="E245" s="568"/>
      <c r="F245" s="568"/>
      <c r="G245" s="568"/>
      <c r="H245" s="568"/>
      <c r="I245" s="568"/>
    </row>
    <row r="246" spans="1:9" ht="41.25" customHeight="1"/>
    <row r="247" spans="1:9" ht="51.75" customHeight="1"/>
    <row r="250" spans="1:9" ht="16.5" customHeight="1">
      <c r="A250" s="621"/>
      <c r="B250" s="621"/>
      <c r="C250" s="621"/>
    </row>
    <row r="251" spans="1:9" ht="21.75" customHeight="1">
      <c r="A251" s="568"/>
      <c r="B251" s="568"/>
      <c r="C251" s="568"/>
      <c r="D251" s="568"/>
      <c r="E251" s="568"/>
      <c r="F251" s="568"/>
      <c r="G251" s="568"/>
      <c r="H251" s="568"/>
      <c r="I251" s="568"/>
    </row>
    <row r="253" spans="1:9" ht="52.5" customHeight="1"/>
    <row r="256" spans="1:9" ht="15.75" customHeight="1">
      <c r="A256" s="566"/>
      <c r="B256" s="566"/>
      <c r="C256" s="566"/>
      <c r="D256" s="566"/>
      <c r="E256" s="566"/>
      <c r="F256" s="566"/>
      <c r="G256" s="566"/>
      <c r="H256" s="566"/>
    </row>
    <row r="257" spans="1:9" ht="35.25" customHeight="1">
      <c r="A257" s="619"/>
      <c r="B257" s="619"/>
      <c r="C257" s="619"/>
      <c r="D257" s="619"/>
      <c r="E257" s="619"/>
      <c r="F257" s="619"/>
      <c r="G257" s="619"/>
      <c r="H257" s="619"/>
      <c r="I257" s="619"/>
    </row>
    <row r="259" spans="1:9">
      <c r="A259" s="621"/>
      <c r="B259" s="621"/>
      <c r="C259" s="621"/>
    </row>
    <row r="260" spans="1:9" ht="18" customHeight="1">
      <c r="A260" s="568"/>
      <c r="B260" s="568"/>
      <c r="C260" s="568"/>
      <c r="D260" s="568"/>
      <c r="E260" s="568"/>
      <c r="F260" s="568"/>
      <c r="G260" s="568"/>
      <c r="H260" s="568"/>
      <c r="I260" s="568"/>
    </row>
    <row r="261" spans="1:9" ht="12.75" customHeight="1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36" customHeight="1">
      <c r="A262" s="61"/>
      <c r="B262" s="61"/>
      <c r="C262" s="61"/>
      <c r="D262" s="61"/>
      <c r="E262" s="61"/>
      <c r="F262" s="61"/>
      <c r="G262" s="61"/>
      <c r="H262" s="61"/>
      <c r="I262" s="61"/>
    </row>
    <row r="265" spans="1:9">
      <c r="A265" s="621"/>
      <c r="B265" s="621"/>
      <c r="C265" s="621"/>
    </row>
    <row r="266" spans="1:9" ht="18" customHeight="1">
      <c r="A266" s="568"/>
      <c r="B266" s="568"/>
      <c r="C266" s="568"/>
      <c r="D266" s="568"/>
      <c r="E266" s="568"/>
      <c r="F266" s="568"/>
      <c r="G266" s="568"/>
      <c r="H266" s="568"/>
      <c r="I266" s="568"/>
    </row>
    <row r="267" spans="1:9" ht="13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30" customHeight="1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3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3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3">
      <c r="A271" s="621"/>
      <c r="B271" s="621"/>
      <c r="C271" s="621"/>
      <c r="D271" s="61"/>
      <c r="E271" s="61"/>
      <c r="F271" s="61"/>
      <c r="G271" s="61"/>
      <c r="H271" s="61"/>
      <c r="I271" s="61"/>
    </row>
    <row r="272" spans="1:9" ht="19.5" customHeight="1">
      <c r="A272" s="568"/>
      <c r="B272" s="568"/>
      <c r="C272" s="568"/>
      <c r="D272" s="568"/>
      <c r="E272" s="568"/>
      <c r="F272" s="568"/>
      <c r="G272" s="568"/>
      <c r="H272" s="568"/>
      <c r="I272" s="568"/>
    </row>
    <row r="273" spans="1:9" ht="13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31.5" customHeight="1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3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3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3">
      <c r="A277" s="621"/>
      <c r="B277" s="621"/>
      <c r="C277" s="621"/>
      <c r="D277" s="61"/>
      <c r="E277" s="61"/>
      <c r="F277" s="61"/>
      <c r="G277" s="61"/>
      <c r="H277" s="61"/>
      <c r="I277" s="61"/>
    </row>
    <row r="278" spans="1:9" ht="18" customHeight="1">
      <c r="A278" s="568"/>
      <c r="B278" s="568"/>
      <c r="C278" s="568"/>
      <c r="D278" s="568"/>
      <c r="E278" s="568"/>
      <c r="F278" s="568"/>
      <c r="G278" s="568"/>
      <c r="H278" s="568"/>
      <c r="I278" s="568"/>
    </row>
    <row r="279" spans="1:9" ht="13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37.5" customHeight="1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3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3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3">
      <c r="A283" s="621"/>
      <c r="B283" s="621"/>
      <c r="C283" s="621"/>
      <c r="D283" s="61"/>
      <c r="E283" s="61"/>
      <c r="F283" s="61"/>
      <c r="G283" s="61"/>
      <c r="H283" s="61"/>
      <c r="I283" s="61"/>
    </row>
    <row r="284" spans="1:9" ht="18" customHeight="1">
      <c r="A284" s="568"/>
      <c r="B284" s="568"/>
      <c r="C284" s="568"/>
      <c r="D284" s="568"/>
      <c r="E284" s="568"/>
      <c r="F284" s="568"/>
      <c r="G284" s="568"/>
      <c r="H284" s="568"/>
      <c r="I284" s="568"/>
    </row>
    <row r="285" spans="1:9" ht="13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40.5" customHeight="1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3">
      <c r="A287" s="61"/>
      <c r="B287" s="61"/>
      <c r="C287" s="61"/>
      <c r="D287" s="61"/>
      <c r="E287" s="61"/>
      <c r="F287" s="61"/>
      <c r="G287" s="61"/>
      <c r="H287" s="61"/>
      <c r="I287" s="61"/>
    </row>
    <row r="289" spans="1:13">
      <c r="A289" s="621"/>
      <c r="B289" s="621"/>
      <c r="C289" s="621"/>
    </row>
    <row r="290" spans="1:13" ht="20.25" customHeight="1">
      <c r="A290" s="568"/>
      <c r="B290" s="568"/>
      <c r="C290" s="568"/>
      <c r="D290" s="568"/>
      <c r="E290" s="568"/>
      <c r="F290" s="568"/>
      <c r="G290" s="568"/>
      <c r="H290" s="568"/>
      <c r="I290" s="568"/>
    </row>
    <row r="291" spans="1:13">
      <c r="A291" s="68"/>
      <c r="B291" s="68"/>
      <c r="C291" s="68"/>
    </row>
    <row r="292" spans="1:13" ht="38.25" customHeight="1">
      <c r="A292" s="68"/>
      <c r="B292" s="68"/>
      <c r="C292" s="68"/>
      <c r="J292" s="100"/>
      <c r="K292" s="100"/>
      <c r="L292" s="100"/>
      <c r="M292" s="100"/>
    </row>
    <row r="293" spans="1:13">
      <c r="A293" s="68"/>
      <c r="B293" s="68"/>
      <c r="C293" s="68"/>
      <c r="J293" s="100"/>
      <c r="K293" s="100"/>
      <c r="L293" s="100"/>
      <c r="M293" s="100"/>
    </row>
    <row r="294" spans="1:13">
      <c r="J294" s="100"/>
      <c r="K294" s="100"/>
      <c r="L294" s="100"/>
      <c r="M294" s="100"/>
    </row>
    <row r="295" spans="1:13">
      <c r="A295" s="621"/>
      <c r="B295" s="621"/>
      <c r="C295" s="621"/>
      <c r="J295" s="100"/>
      <c r="K295" s="100"/>
      <c r="L295" s="100"/>
      <c r="M295" s="100"/>
    </row>
    <row r="296" spans="1:13" ht="27.75" customHeight="1">
      <c r="A296" s="568"/>
      <c r="B296" s="568"/>
      <c r="C296" s="568"/>
      <c r="D296" s="568"/>
      <c r="E296" s="568"/>
      <c r="F296" s="568"/>
      <c r="G296" s="568"/>
      <c r="H296" s="568"/>
      <c r="I296" s="568"/>
    </row>
    <row r="297" spans="1:13" ht="13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13" ht="36.75" customHeight="1"/>
    <row r="299" spans="1:13" ht="0.75" customHeight="1"/>
    <row r="301" spans="1:13">
      <c r="A301" s="621"/>
      <c r="B301" s="621"/>
      <c r="C301" s="621"/>
    </row>
    <row r="302" spans="1:13" ht="20.25" customHeight="1">
      <c r="A302" s="568"/>
      <c r="B302" s="568"/>
      <c r="C302" s="568"/>
      <c r="D302" s="568"/>
      <c r="E302" s="568"/>
      <c r="F302" s="568"/>
      <c r="G302" s="568"/>
      <c r="H302" s="568"/>
      <c r="I302" s="568"/>
    </row>
    <row r="303" spans="1:13" ht="13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13" ht="34.5" customHeight="1"/>
    <row r="307" spans="1:9" ht="17.25" customHeight="1">
      <c r="A307" s="621"/>
      <c r="B307" s="621"/>
      <c r="C307" s="621"/>
    </row>
    <row r="308" spans="1:9" ht="24" customHeight="1">
      <c r="A308" s="568"/>
      <c r="B308" s="568"/>
      <c r="C308" s="568"/>
      <c r="D308" s="568"/>
      <c r="E308" s="568"/>
      <c r="F308" s="568"/>
      <c r="G308" s="568"/>
      <c r="H308" s="568"/>
      <c r="I308" s="568"/>
    </row>
    <row r="309" spans="1:9" ht="13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21" customHeight="1"/>
    <row r="313" spans="1:9" ht="17.25" customHeight="1">
      <c r="A313" s="621"/>
      <c r="B313" s="621"/>
      <c r="C313" s="621"/>
    </row>
    <row r="314" spans="1:9" ht="23.25" customHeight="1">
      <c r="A314" s="568"/>
      <c r="B314" s="568"/>
      <c r="C314" s="568"/>
      <c r="D314" s="568"/>
      <c r="E314" s="568"/>
      <c r="F314" s="568"/>
      <c r="G314" s="568"/>
      <c r="H314" s="568"/>
      <c r="I314" s="568"/>
    </row>
    <row r="315" spans="1:9" ht="13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29.25" customHeight="1"/>
    <row r="317" spans="1:9" ht="16.5" customHeight="1"/>
    <row r="319" spans="1:9" ht="14.25" customHeight="1">
      <c r="A319" s="621"/>
      <c r="B319" s="621"/>
      <c r="C319" s="621"/>
    </row>
    <row r="320" spans="1:9" ht="17.25" customHeight="1">
      <c r="A320" s="568"/>
      <c r="B320" s="568"/>
      <c r="C320" s="568"/>
      <c r="D320" s="568"/>
      <c r="E320" s="568"/>
      <c r="F320" s="568"/>
      <c r="G320" s="568"/>
      <c r="H320" s="568"/>
      <c r="I320" s="568"/>
    </row>
    <row r="321" spans="1:9" ht="13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7.25" customHeight="1">
      <c r="A322" s="61"/>
      <c r="B322" s="61"/>
      <c r="C322" s="61"/>
      <c r="D322" s="61"/>
      <c r="E322" s="61"/>
      <c r="F322" s="61"/>
      <c r="G322" s="61"/>
      <c r="H322" s="61"/>
      <c r="I322" s="61"/>
    </row>
    <row r="325" spans="1:9" ht="17.25" customHeight="1">
      <c r="A325" s="621"/>
      <c r="B325" s="621"/>
      <c r="C325" s="621"/>
    </row>
    <row r="326" spans="1:9" ht="18" customHeight="1">
      <c r="A326" s="568"/>
      <c r="B326" s="568"/>
      <c r="C326" s="568"/>
      <c r="D326" s="568"/>
      <c r="E326" s="568"/>
      <c r="F326" s="568"/>
      <c r="G326" s="568"/>
      <c r="H326" s="568"/>
      <c r="I326" s="568"/>
    </row>
    <row r="329" spans="1:9" ht="36.75" customHeight="1"/>
  </sheetData>
  <mergeCells count="147">
    <mergeCell ref="A213:I213"/>
    <mergeCell ref="K83:S83"/>
    <mergeCell ref="U83:AC83"/>
    <mergeCell ref="K86:S86"/>
    <mergeCell ref="U86:AC86"/>
    <mergeCell ref="U89:AC89"/>
    <mergeCell ref="K89:S89"/>
    <mergeCell ref="K7:S7"/>
    <mergeCell ref="U7:AC7"/>
    <mergeCell ref="K24:S24"/>
    <mergeCell ref="U24:AC24"/>
    <mergeCell ref="K35:S35"/>
    <mergeCell ref="U35:AC35"/>
    <mergeCell ref="K46:S46"/>
    <mergeCell ref="U46:AC46"/>
    <mergeCell ref="K50:S50"/>
    <mergeCell ref="U50:AC50"/>
    <mergeCell ref="U65:AC65"/>
    <mergeCell ref="U61:AC61"/>
    <mergeCell ref="K54:S54"/>
    <mergeCell ref="U54:AC54"/>
    <mergeCell ref="K57:S57"/>
    <mergeCell ref="U57:AC57"/>
    <mergeCell ref="K61:S61"/>
    <mergeCell ref="K65:S65"/>
    <mergeCell ref="U40:AC40"/>
    <mergeCell ref="K40:S40"/>
    <mergeCell ref="K43:S43"/>
    <mergeCell ref="U43:AC43"/>
    <mergeCell ref="A79:I79"/>
    <mergeCell ref="A78:I78"/>
    <mergeCell ref="A74:I74"/>
    <mergeCell ref="A46:I46"/>
    <mergeCell ref="A50:I50"/>
    <mergeCell ref="A57:I57"/>
    <mergeCell ref="A61:I61"/>
    <mergeCell ref="A65:I65"/>
    <mergeCell ref="A68:I68"/>
    <mergeCell ref="A54:I54"/>
    <mergeCell ref="A71:I71"/>
    <mergeCell ref="K68:S68"/>
    <mergeCell ref="U68:AC68"/>
    <mergeCell ref="A1:I1"/>
    <mergeCell ref="A4:I4"/>
    <mergeCell ref="A6:I6"/>
    <mergeCell ref="A5:H5"/>
    <mergeCell ref="A35:I35"/>
    <mergeCell ref="A40:I40"/>
    <mergeCell ref="A7:I7"/>
    <mergeCell ref="A24:I24"/>
    <mergeCell ref="A43:I43"/>
    <mergeCell ref="A92:I92"/>
    <mergeCell ref="A84:I84"/>
    <mergeCell ref="A119:I119"/>
    <mergeCell ref="A118:H118"/>
    <mergeCell ref="A105:I105"/>
    <mergeCell ref="A95:I95"/>
    <mergeCell ref="A83:I83"/>
    <mergeCell ref="A219:I219"/>
    <mergeCell ref="A89:I89"/>
    <mergeCell ref="A126:I126"/>
    <mergeCell ref="A120:I120"/>
    <mergeCell ref="A123:I123"/>
    <mergeCell ref="A115:I115"/>
    <mergeCell ref="A101:I101"/>
    <mergeCell ref="A98:I98"/>
    <mergeCell ref="A106:I106"/>
    <mergeCell ref="A112:I112"/>
    <mergeCell ref="A104:H104"/>
    <mergeCell ref="A109:I109"/>
    <mergeCell ref="A178:C178"/>
    <mergeCell ref="A172:B172"/>
    <mergeCell ref="A175:I175"/>
    <mergeCell ref="A176:I176"/>
    <mergeCell ref="A86:I86"/>
    <mergeCell ref="A295:C295"/>
    <mergeCell ref="A256:H256"/>
    <mergeCell ref="A179:I179"/>
    <mergeCell ref="A157:I157"/>
    <mergeCell ref="A170:I170"/>
    <mergeCell ref="A160:I160"/>
    <mergeCell ref="A163:I163"/>
    <mergeCell ref="A166:I166"/>
    <mergeCell ref="A326:I326"/>
    <mergeCell ref="A296:I296"/>
    <mergeCell ref="A302:I302"/>
    <mergeCell ref="A308:I308"/>
    <mergeCell ref="A314:I314"/>
    <mergeCell ref="A325:C325"/>
    <mergeCell ref="A320:I320"/>
    <mergeCell ref="A301:C301"/>
    <mergeCell ref="A307:C307"/>
    <mergeCell ref="A313:C313"/>
    <mergeCell ref="A319:C319"/>
    <mergeCell ref="A257:I257"/>
    <mergeCell ref="A272:I272"/>
    <mergeCell ref="A290:I290"/>
    <mergeCell ref="A266:I266"/>
    <mergeCell ref="A260:I260"/>
    <mergeCell ref="A271:C271"/>
    <mergeCell ref="A226:I226"/>
    <mergeCell ref="A191:B191"/>
    <mergeCell ref="A192:I192"/>
    <mergeCell ref="A217:H217"/>
    <mergeCell ref="A223:I223"/>
    <mergeCell ref="A289:C289"/>
    <mergeCell ref="A277:C277"/>
    <mergeCell ref="A278:I278"/>
    <mergeCell ref="A283:C283"/>
    <mergeCell ref="A284:I284"/>
    <mergeCell ref="A218:I218"/>
    <mergeCell ref="A259:C259"/>
    <mergeCell ref="A265:C265"/>
    <mergeCell ref="A220:I220"/>
    <mergeCell ref="A250:C250"/>
    <mergeCell ref="A251:I251"/>
    <mergeCell ref="A233:I233"/>
    <mergeCell ref="A238:C238"/>
    <mergeCell ref="A239:I239"/>
    <mergeCell ref="A244:C244"/>
    <mergeCell ref="A245:I245"/>
    <mergeCell ref="A195:I195"/>
    <mergeCell ref="A229:I229"/>
    <mergeCell ref="A232:I232"/>
    <mergeCell ref="A193:C193"/>
    <mergeCell ref="A194:I194"/>
    <mergeCell ref="A198:I198"/>
    <mergeCell ref="A201:I201"/>
    <mergeCell ref="A204:I204"/>
    <mergeCell ref="A129:I129"/>
    <mergeCell ref="A146:I146"/>
    <mergeCell ref="A149:I149"/>
    <mergeCell ref="A143:I143"/>
    <mergeCell ref="A137:I137"/>
    <mergeCell ref="A140:I140"/>
    <mergeCell ref="A182:I182"/>
    <mergeCell ref="A185:I185"/>
    <mergeCell ref="A188:I188"/>
    <mergeCell ref="A155:H155"/>
    <mergeCell ref="A156:I156"/>
    <mergeCell ref="A132:I132"/>
    <mergeCell ref="A136:I136"/>
    <mergeCell ref="A135:H135"/>
    <mergeCell ref="A152:I152"/>
    <mergeCell ref="A169:I169"/>
    <mergeCell ref="A207:I207"/>
    <mergeCell ref="A210:I210"/>
  </mergeCells>
  <phoneticPr fontId="0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35" orientation="landscape" r:id="rId1"/>
  <headerFooter alignWithMargins="0"/>
  <rowBreaks count="21" manualBreakCount="21">
    <brk id="39" max="28" man="1"/>
    <brk id="49" max="28" man="1"/>
    <brk id="60" max="28" man="1"/>
    <brk id="69" max="28" man="1"/>
    <brk id="75" max="28" man="1"/>
    <brk id="88" max="28" man="1"/>
    <brk id="100" max="28" man="1"/>
    <brk id="103" max="28" man="1"/>
    <brk id="117" max="28" man="1"/>
    <brk id="128" max="28" man="1"/>
    <brk id="134" max="28" man="1"/>
    <brk id="148" max="28" man="1"/>
    <brk id="154" max="28" man="1"/>
    <brk id="162" max="28" man="1"/>
    <brk id="171" max="28" man="1"/>
    <brk id="181" max="28" man="1"/>
    <brk id="190" max="28" man="1"/>
    <brk id="206" max="28" man="1"/>
    <brk id="215" max="28" man="1"/>
    <brk id="231" max="28" man="1"/>
    <brk id="312" max="2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zoomScale="75" zoomScaleNormal="75" zoomScalePageLayoutView="75" workbookViewId="0">
      <pane ySplit="5" topLeftCell="A6" activePane="bottomLeft" state="frozen"/>
      <selection pane="bottomLeft" activeCell="E6" sqref="E6"/>
    </sheetView>
  </sheetViews>
  <sheetFormatPr defaultColWidth="8.81640625" defaultRowHeight="12.5"/>
  <cols>
    <col min="1" max="1" width="12" customWidth="1"/>
    <col min="3" max="3" width="13.453125" customWidth="1"/>
    <col min="4" max="4" width="14.1796875" customWidth="1"/>
    <col min="5" max="5" width="14.453125" customWidth="1"/>
    <col min="6" max="6" width="13" customWidth="1"/>
    <col min="7" max="7" width="13.81640625" customWidth="1"/>
    <col min="8" max="10" width="14.453125" customWidth="1"/>
    <col min="11" max="11" width="14.6328125" customWidth="1"/>
    <col min="12" max="12" width="14.453125" customWidth="1"/>
    <col min="13" max="13" width="13.6328125" customWidth="1"/>
    <col min="14" max="14" width="13.453125" customWidth="1"/>
    <col min="15" max="16" width="14" customWidth="1"/>
    <col min="17" max="17" width="13.81640625" customWidth="1"/>
    <col min="18" max="18" width="13.6328125" customWidth="1"/>
    <col min="19" max="19" width="13" customWidth="1"/>
    <col min="20" max="20" width="13.6328125" customWidth="1"/>
    <col min="21" max="21" width="14.1796875" customWidth="1"/>
    <col min="22" max="22" width="14.6328125" customWidth="1"/>
    <col min="23" max="23" width="14.1796875" customWidth="1"/>
    <col min="24" max="24" width="14.453125" customWidth="1"/>
    <col min="25" max="25" width="14.36328125" customWidth="1"/>
    <col min="26" max="27" width="14" customWidth="1"/>
    <col min="28" max="28" width="13.81640625" customWidth="1"/>
    <col min="29" max="30" width="14.36328125" customWidth="1"/>
    <col min="31" max="31" width="14.453125" customWidth="1"/>
    <col min="32" max="32" width="13.6328125" customWidth="1"/>
    <col min="33" max="34" width="13.453125" customWidth="1"/>
    <col min="35" max="35" width="12.453125" customWidth="1"/>
    <col min="36" max="36" width="13.453125" customWidth="1"/>
    <col min="37" max="37" width="13.81640625" customWidth="1"/>
    <col min="38" max="38" width="13.453125" customWidth="1"/>
    <col min="39" max="39" width="15" customWidth="1"/>
    <col min="40" max="40" width="14" customWidth="1"/>
    <col min="41" max="41" width="13.453125" customWidth="1"/>
    <col min="42" max="42" width="13.6328125" customWidth="1"/>
    <col min="43" max="44" width="13.453125" customWidth="1"/>
    <col min="45" max="45" width="12.81640625" customWidth="1"/>
    <col min="46" max="46" width="13" customWidth="1"/>
    <col min="47" max="47" width="12.453125" customWidth="1"/>
    <col min="48" max="48" width="13.36328125" customWidth="1"/>
    <col min="49" max="49" width="13.453125" customWidth="1"/>
  </cols>
  <sheetData>
    <row r="1" spans="1:49" ht="30.75" customHeight="1">
      <c r="A1" s="508" t="s">
        <v>5</v>
      </c>
      <c r="B1" s="508"/>
      <c r="C1" s="509"/>
    </row>
    <row r="2" spans="1:49" ht="30.75" customHeight="1">
      <c r="A2" s="138"/>
      <c r="B2" s="137"/>
      <c r="C2" s="137"/>
      <c r="D2" s="137"/>
      <c r="E2" s="137"/>
      <c r="F2" s="137"/>
      <c r="G2" s="137"/>
      <c r="H2" s="137"/>
      <c r="I2" s="137"/>
      <c r="J2" s="137"/>
    </row>
    <row r="3" spans="1:49" ht="27" customHeight="1">
      <c r="A3" s="158"/>
      <c r="B3" s="312" t="s">
        <v>2</v>
      </c>
      <c r="C3" s="161"/>
      <c r="D3" s="313" t="s">
        <v>458</v>
      </c>
      <c r="E3" s="331"/>
      <c r="F3" s="243" t="s">
        <v>463</v>
      </c>
      <c r="G3" s="338"/>
      <c r="H3" s="243" t="s">
        <v>455</v>
      </c>
      <c r="I3" s="137"/>
      <c r="J3" s="137"/>
    </row>
    <row r="4" spans="1:49" ht="25.5" customHeight="1" thickBot="1"/>
    <row r="5" spans="1:49" ht="111" customHeight="1" thickTop="1">
      <c r="A5" s="102"/>
      <c r="B5" s="103"/>
      <c r="C5" s="106" t="str">
        <f>'Community Perspective results'!$B$13</f>
        <v>No of new visitors at Valence House &amp; Eastbury Manor</v>
      </c>
      <c r="D5" s="106" t="str">
        <f>'Community Perspective results'!$B$14</f>
        <v>No of new visitors at Valence House</v>
      </c>
      <c r="E5" s="106" t="str">
        <f>'Community Perspective results'!$B$15</f>
        <v>No of new visitors at Eastbury Manor</v>
      </c>
      <c r="F5" s="106" t="str">
        <f>'Community Perspective results'!$B$16</f>
        <v>No of visits to Valence House &amp; Eastbury Manor</v>
      </c>
      <c r="G5" s="106" t="str">
        <f>'Community Perspective results'!$B$17</f>
        <v>No of visits to Valence House</v>
      </c>
      <c r="H5" s="106" t="str">
        <f>'Community Perspective results'!$B$18</f>
        <v>No of visits to Eastbury Manor</v>
      </c>
      <c r="I5" s="106" t="str">
        <f>'Community Perspective results'!$B$19</f>
        <v>No of accidents per 1000 visits at Valence House &amp; Eastbury Manor</v>
      </c>
      <c r="J5" s="106" t="str">
        <f>'Community Perspective results'!$B$20</f>
        <v>No of accidents per 1000 visits at Valence House</v>
      </c>
      <c r="K5" s="106" t="str">
        <f>'Community Perspective results'!$B$21</f>
        <v xml:space="preserve">No of accidents per 1000 visits at Eastbury Manor </v>
      </c>
      <c r="L5" s="106" t="str">
        <f>'Community Perspective results'!$B$22</f>
        <v>Number of near misses per 1000 visits</v>
      </c>
      <c r="M5" s="106" t="str">
        <f>'Community Perspective results'!$B$23</f>
        <v>Number of near misses per 1000 visits at Valence House</v>
      </c>
      <c r="N5" s="106" t="str">
        <f>'Community Perspective results'!$B$24</f>
        <v>Number of near misses per 1000 visits at Eastbury Manor</v>
      </c>
      <c r="O5" s="106" t="str">
        <f>'Community Perspective results'!$B$49</f>
        <v>No of school children visiting Valence House &amp; Eastbury Manor via the school</v>
      </c>
      <c r="P5" s="106" t="str">
        <f>'Community Perspective results'!$B$50</f>
        <v>No of school children visiting Valence House via the school</v>
      </c>
      <c r="Q5" s="106" t="str">
        <f>'Community Perspective results'!$B$51</f>
        <v>No of school children visiting Eastbury Manor via the school</v>
      </c>
      <c r="R5" s="106" t="str">
        <f>'Community Perspective results'!$B$52</f>
        <v>No of outreach sessions</v>
      </c>
      <c r="S5" s="106" t="str">
        <f>'Community Perspective results'!$B$53</f>
        <v>No of people attending outreach sessions</v>
      </c>
      <c r="T5" s="106" t="str">
        <f>'Community Perspective results'!$B$54</f>
        <v>No of enquiries</v>
      </c>
      <c r="U5" s="319">
        <f>'Community Perspective results'!$B$55</f>
        <v>0</v>
      </c>
      <c r="V5" s="319" t="str">
        <f>'Community Perspective results'!$B$56</f>
        <v>No of people attending social events</v>
      </c>
      <c r="W5" s="319">
        <f>'Community Perspective results'!$B$58</f>
        <v>0</v>
      </c>
      <c r="X5" s="319">
        <f>'Community Perspective results'!$B$59</f>
        <v>0</v>
      </c>
      <c r="Y5" s="319" t="str">
        <f>'Community Perspective results'!$B$61</f>
        <v>Number of volunteer hours</v>
      </c>
      <c r="Z5" s="319" t="str">
        <f>'Community Perspective results'!$B$62</f>
        <v>Number of training &amp; development hours completed per volunteer</v>
      </c>
      <c r="AA5" s="319">
        <f>'Community Perspective results'!$B$63</f>
        <v>0</v>
      </c>
      <c r="AB5" s="319">
        <f>'Community Perspective results'!$B$64</f>
        <v>0</v>
      </c>
      <c r="AC5" s="106" t="str">
        <f>'Community Perspective results'!$B$66</f>
        <v>Number of pages viewed on the website</v>
      </c>
      <c r="AD5" s="106" t="str">
        <f>'Community Perspective results'!$B$67</f>
        <v>No of published Catalogues</v>
      </c>
      <c r="AE5" s="106" t="str">
        <f>'Community Perspective results'!$B$68</f>
        <v>Number of items requested</v>
      </c>
      <c r="AF5" s="319">
        <f>'Community Perspective results'!$B$69</f>
        <v>0</v>
      </c>
      <c r="AG5" s="319">
        <f>'Community Perspective results'!$B$70</f>
        <v>0</v>
      </c>
      <c r="AH5" s="106" t="str">
        <f>'Financial Perspective results'!$B$4</f>
        <v>Income generated</v>
      </c>
      <c r="AI5" s="106" t="str">
        <f>'Financial Perspective results'!$B$5</f>
        <v>Levels of external funding</v>
      </c>
      <c r="AJ5" s="319">
        <f>'Financial Perspective results'!$B$6</f>
        <v>0</v>
      </c>
      <c r="AK5" s="319">
        <f>'Financial Perspective results'!$B$7</f>
        <v>0</v>
      </c>
      <c r="AL5" s="319">
        <f>'Financial Perspective results'!$B$8</f>
        <v>0</v>
      </c>
      <c r="AM5" s="319" t="str">
        <f>'Staff Perspective results'!$B$5</f>
        <v>% of training plan completed</v>
      </c>
      <c r="AN5" s="319" t="str">
        <f>'Staff Perspective results'!$B$6</f>
        <v>No of fte</v>
      </c>
      <c r="AO5" s="319" t="str">
        <f>'Staff Perspective results'!$B$7</f>
        <v>No of professional qualifications</v>
      </c>
      <c r="AP5" s="319">
        <f>'Staff Perspective results'!$B$8</f>
        <v>0</v>
      </c>
      <c r="AQ5" s="319">
        <f>'Staff Perspective results'!$B$9</f>
        <v>0</v>
      </c>
      <c r="AR5" s="319">
        <f>'Staff Perspective results'!$B$10</f>
        <v>0</v>
      </c>
      <c r="AS5" s="106" t="str">
        <f>'Environment Perspective results'!$B$10</f>
        <v>Electricity consumption</v>
      </c>
      <c r="AT5" s="106" t="str">
        <f>'Environment Perspective results'!$B$11</f>
        <v>Gas consumption</v>
      </c>
      <c r="AU5" s="106" t="str">
        <f>'Environment Perspective results'!$B$12</f>
        <v>Energy efficiency rating at Valence House (a=1, b=2, c=3, d=4, e=5)</v>
      </c>
      <c r="AV5" s="319" t="str">
        <f>'Environment Perspective results'!$B$13</f>
        <v>Energy efficiency rating at Eastbury Manor (a=1, b=2, c=3, d=4, e=5)</v>
      </c>
      <c r="AW5" s="386">
        <f>'Environment Perspective results'!$B$14</f>
        <v>0</v>
      </c>
    </row>
    <row r="6" spans="1:49" s="309" customFormat="1" ht="117" customHeight="1">
      <c r="A6" s="314" t="s">
        <v>25</v>
      </c>
      <c r="B6" s="627" t="s">
        <v>89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321"/>
      <c r="AJ6" s="321"/>
      <c r="AK6" s="321"/>
      <c r="AL6" s="321"/>
      <c r="AM6" s="315"/>
      <c r="AN6" s="320"/>
      <c r="AO6" s="320"/>
      <c r="AP6" s="320"/>
      <c r="AQ6" s="320"/>
      <c r="AR6" s="320"/>
      <c r="AS6" s="320"/>
      <c r="AT6" s="320"/>
      <c r="AU6" s="320"/>
      <c r="AV6" s="320"/>
      <c r="AW6" s="387"/>
    </row>
    <row r="7" spans="1:49" s="309" customFormat="1" ht="27.75" customHeight="1">
      <c r="A7" s="318" t="s">
        <v>0</v>
      </c>
      <c r="B7" s="446"/>
      <c r="C7" s="322"/>
      <c r="D7" s="322"/>
      <c r="E7" s="322"/>
      <c r="F7" s="322"/>
      <c r="G7" s="322"/>
      <c r="H7" s="322"/>
      <c r="I7" s="317"/>
      <c r="J7" s="323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29"/>
      <c r="AI7" s="329"/>
      <c r="AJ7" s="329"/>
      <c r="AK7" s="329"/>
      <c r="AL7" s="329"/>
      <c r="AM7" s="316"/>
      <c r="AN7" s="317"/>
      <c r="AO7" s="317"/>
      <c r="AP7" s="317"/>
      <c r="AQ7" s="317"/>
      <c r="AR7" s="317"/>
      <c r="AS7" s="317"/>
      <c r="AT7" s="317"/>
      <c r="AU7" s="317"/>
      <c r="AV7" s="317"/>
      <c r="AW7" s="388"/>
    </row>
    <row r="8" spans="1:49" s="309" customFormat="1" ht="27.75" customHeight="1">
      <c r="A8" s="318" t="s">
        <v>1</v>
      </c>
      <c r="B8" s="447"/>
      <c r="C8" s="322"/>
      <c r="D8" s="322"/>
      <c r="E8" s="322"/>
      <c r="F8" s="317"/>
      <c r="G8" s="317"/>
      <c r="H8" s="317"/>
      <c r="I8" s="317"/>
      <c r="J8" s="323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29"/>
      <c r="AI8" s="329"/>
      <c r="AJ8" s="329"/>
      <c r="AK8" s="329"/>
      <c r="AL8" s="329"/>
      <c r="AM8" s="316"/>
      <c r="AN8" s="317"/>
      <c r="AO8" s="317"/>
      <c r="AP8" s="317"/>
      <c r="AQ8" s="317"/>
      <c r="AR8" s="317"/>
      <c r="AS8" s="317"/>
      <c r="AT8" s="317"/>
      <c r="AU8" s="317"/>
      <c r="AV8" s="317"/>
      <c r="AW8" s="388"/>
    </row>
    <row r="9" spans="1:49" ht="120" customHeight="1">
      <c r="A9" s="104" t="s">
        <v>25</v>
      </c>
      <c r="B9" s="627" t="s">
        <v>90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1"/>
      <c r="AI9" s="321"/>
      <c r="AJ9" s="321"/>
      <c r="AK9" s="321"/>
      <c r="AL9" s="321"/>
      <c r="AM9" s="321"/>
      <c r="AN9" s="320"/>
      <c r="AO9" s="320"/>
      <c r="AP9" s="320"/>
      <c r="AQ9" s="320"/>
      <c r="AR9" s="320"/>
      <c r="AS9" s="320"/>
      <c r="AT9" s="320"/>
      <c r="AU9" s="320"/>
      <c r="AV9" s="320"/>
      <c r="AW9" s="387"/>
    </row>
    <row r="10" spans="1:49" ht="27.75" customHeight="1">
      <c r="A10" s="155" t="s">
        <v>0</v>
      </c>
      <c r="B10" s="630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9"/>
      <c r="AI10" s="329"/>
      <c r="AJ10" s="329"/>
      <c r="AK10" s="329"/>
      <c r="AL10" s="329"/>
      <c r="AM10" s="316"/>
      <c r="AN10" s="322"/>
      <c r="AO10" s="322"/>
      <c r="AP10" s="322"/>
      <c r="AQ10" s="322"/>
      <c r="AR10" s="322"/>
      <c r="AS10" s="322"/>
      <c r="AT10" s="322"/>
      <c r="AU10" s="322"/>
      <c r="AV10" s="322"/>
      <c r="AW10" s="389"/>
    </row>
    <row r="11" spans="1:49" ht="25.5" customHeight="1">
      <c r="A11" s="155" t="s">
        <v>1</v>
      </c>
      <c r="B11" s="631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9"/>
      <c r="AI11" s="329"/>
      <c r="AJ11" s="329"/>
      <c r="AK11" s="329"/>
      <c r="AL11" s="329"/>
      <c r="AM11" s="316"/>
      <c r="AN11" s="322"/>
      <c r="AO11" s="322"/>
      <c r="AP11" s="322"/>
      <c r="AQ11" s="322"/>
      <c r="AR11" s="322"/>
      <c r="AS11" s="322"/>
      <c r="AT11" s="322"/>
      <c r="AU11" s="322"/>
      <c r="AV11" s="322"/>
      <c r="AW11" s="389"/>
    </row>
    <row r="12" spans="1:49" ht="117" customHeight="1">
      <c r="A12" s="104" t="s">
        <v>25</v>
      </c>
      <c r="B12" s="627" t="s">
        <v>91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1"/>
      <c r="AI12" s="321"/>
      <c r="AJ12" s="321"/>
      <c r="AK12" s="321"/>
      <c r="AL12" s="321"/>
      <c r="AM12" s="315"/>
      <c r="AN12" s="320"/>
      <c r="AO12" s="320"/>
      <c r="AP12" s="320"/>
      <c r="AQ12" s="320"/>
      <c r="AR12" s="320"/>
      <c r="AS12" s="320"/>
      <c r="AT12" s="320"/>
      <c r="AU12" s="320"/>
      <c r="AV12" s="320"/>
      <c r="AW12" s="387"/>
    </row>
    <row r="13" spans="1:49" ht="30" customHeight="1">
      <c r="A13" s="155" t="s">
        <v>0</v>
      </c>
      <c r="B13" s="630"/>
      <c r="C13" s="322"/>
      <c r="D13" s="322"/>
      <c r="E13" s="322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29"/>
      <c r="AI13" s="329"/>
      <c r="AJ13" s="329"/>
      <c r="AK13" s="329"/>
      <c r="AL13" s="329"/>
      <c r="AM13" s="316"/>
      <c r="AN13" s="317"/>
      <c r="AO13" s="317"/>
      <c r="AP13" s="317"/>
      <c r="AQ13" s="317"/>
      <c r="AR13" s="317"/>
      <c r="AS13" s="317"/>
      <c r="AT13" s="317"/>
      <c r="AU13" s="317"/>
      <c r="AV13" s="317"/>
      <c r="AW13" s="388"/>
    </row>
    <row r="14" spans="1:49" ht="33" customHeight="1">
      <c r="A14" s="155" t="s">
        <v>1</v>
      </c>
      <c r="B14" s="631"/>
      <c r="C14" s="322"/>
      <c r="D14" s="322"/>
      <c r="E14" s="322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29"/>
      <c r="AI14" s="329"/>
      <c r="AJ14" s="329"/>
      <c r="AK14" s="329"/>
      <c r="AL14" s="329"/>
      <c r="AM14" s="316"/>
      <c r="AN14" s="317"/>
      <c r="AO14" s="317"/>
      <c r="AP14" s="317"/>
      <c r="AQ14" s="317"/>
      <c r="AR14" s="317"/>
      <c r="AS14" s="317"/>
      <c r="AT14" s="317"/>
      <c r="AU14" s="317"/>
      <c r="AV14" s="317"/>
      <c r="AW14" s="388"/>
    </row>
    <row r="15" spans="1:49" ht="119.25" customHeight="1">
      <c r="A15" s="104" t="s">
        <v>25</v>
      </c>
      <c r="B15" s="627" t="s">
        <v>92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1"/>
      <c r="AI15" s="321"/>
      <c r="AJ15" s="321"/>
      <c r="AK15" s="321"/>
      <c r="AL15" s="315"/>
      <c r="AM15" s="315"/>
      <c r="AN15" s="320"/>
      <c r="AO15" s="320"/>
      <c r="AP15" s="320"/>
      <c r="AQ15" s="320"/>
      <c r="AR15" s="320"/>
      <c r="AS15" s="320"/>
      <c r="AT15" s="320"/>
      <c r="AU15" s="320"/>
      <c r="AV15" s="320"/>
      <c r="AW15" s="387"/>
    </row>
    <row r="16" spans="1:49" ht="33.75" customHeight="1">
      <c r="A16" s="156" t="s">
        <v>0</v>
      </c>
      <c r="B16" s="628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4"/>
      <c r="AI16" s="334"/>
      <c r="AJ16" s="334"/>
      <c r="AK16" s="334"/>
      <c r="AL16" s="334"/>
      <c r="AM16" s="316"/>
      <c r="AN16" s="317"/>
      <c r="AO16" s="317"/>
      <c r="AP16" s="317"/>
      <c r="AQ16" s="317"/>
      <c r="AR16" s="317"/>
      <c r="AS16" s="317"/>
      <c r="AT16" s="317"/>
      <c r="AU16" s="317"/>
      <c r="AV16" s="317"/>
      <c r="AW16" s="388"/>
    </row>
    <row r="17" spans="1:49" ht="34.5" customHeight="1" thickBot="1">
      <c r="A17" s="157" t="s">
        <v>1</v>
      </c>
      <c r="B17" s="629"/>
      <c r="C17" s="333"/>
      <c r="D17" s="333"/>
      <c r="E17" s="333"/>
      <c r="F17" s="333"/>
      <c r="G17" s="333"/>
      <c r="H17" s="333"/>
      <c r="I17" s="333"/>
      <c r="J17" s="332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5"/>
      <c r="AI17" s="335"/>
      <c r="AJ17" s="335"/>
      <c r="AK17" s="335"/>
      <c r="AL17" s="335"/>
      <c r="AM17" s="381"/>
      <c r="AN17" s="336"/>
      <c r="AO17" s="336"/>
      <c r="AP17" s="336"/>
      <c r="AQ17" s="336"/>
      <c r="AR17" s="336"/>
      <c r="AS17" s="336"/>
      <c r="AT17" s="336"/>
      <c r="AU17" s="336"/>
      <c r="AV17" s="336"/>
      <c r="AW17" s="390"/>
    </row>
    <row r="18" spans="1:49" ht="51.75" customHeight="1" thickTop="1">
      <c r="A18" s="362"/>
      <c r="B18" s="100"/>
      <c r="C18" s="101"/>
      <c r="D18" s="101"/>
      <c r="E18" s="101"/>
      <c r="F18" s="101"/>
      <c r="G18" s="101"/>
      <c r="H18" s="337"/>
      <c r="I18" s="337"/>
      <c r="J18" s="337"/>
    </row>
    <row r="19" spans="1:49" ht="31.5" customHeight="1">
      <c r="A19" s="100"/>
      <c r="B19" s="100"/>
      <c r="C19" s="101"/>
      <c r="D19" s="101"/>
      <c r="E19" s="101"/>
      <c r="F19" s="101"/>
      <c r="G19" s="101"/>
      <c r="H19" s="101"/>
      <c r="I19" s="101"/>
      <c r="J19" s="101"/>
    </row>
    <row r="20" spans="1:49" ht="14">
      <c r="A20" s="100"/>
      <c r="B20" s="100"/>
      <c r="C20" s="101"/>
      <c r="D20" s="101"/>
      <c r="E20" s="101"/>
      <c r="F20" s="101"/>
      <c r="G20" s="101"/>
      <c r="H20" s="101"/>
      <c r="I20" s="101"/>
      <c r="J20" s="101"/>
    </row>
    <row r="21" spans="1:49" ht="14">
      <c r="A21" s="100"/>
      <c r="B21" s="100"/>
      <c r="C21" s="101"/>
      <c r="D21" s="101"/>
      <c r="E21" s="101"/>
      <c r="F21" s="101"/>
      <c r="G21" s="101"/>
      <c r="H21" s="101"/>
      <c r="I21" s="101"/>
      <c r="J21" s="101"/>
    </row>
    <row r="22" spans="1:49" ht="14">
      <c r="A22" s="100"/>
      <c r="B22" s="100"/>
      <c r="C22" s="101"/>
      <c r="D22" s="101"/>
      <c r="E22" s="101"/>
      <c r="F22" s="101"/>
      <c r="G22" s="101"/>
      <c r="H22" s="101"/>
      <c r="I22" s="101"/>
      <c r="J22" s="101"/>
    </row>
    <row r="23" spans="1:49" ht="14">
      <c r="A23" s="100"/>
      <c r="B23" s="100"/>
      <c r="C23" s="101"/>
      <c r="D23" s="101"/>
      <c r="E23" s="101"/>
      <c r="F23" s="101"/>
      <c r="G23" s="101"/>
      <c r="H23" s="101"/>
      <c r="I23" s="101"/>
      <c r="J23" s="101"/>
    </row>
    <row r="24" spans="1:49" ht="14">
      <c r="A24" s="100"/>
      <c r="B24" s="100"/>
      <c r="C24" s="101"/>
      <c r="D24" s="101"/>
      <c r="E24" s="101"/>
      <c r="F24" s="101"/>
      <c r="G24" s="101"/>
      <c r="H24" s="101"/>
      <c r="I24" s="101"/>
      <c r="J24" s="101"/>
    </row>
    <row r="25" spans="1:49" ht="14">
      <c r="A25" s="100"/>
      <c r="B25" s="100"/>
      <c r="C25" s="101"/>
      <c r="D25" s="101"/>
      <c r="E25" s="101"/>
      <c r="F25" s="101"/>
      <c r="G25" s="101"/>
      <c r="H25" s="101"/>
      <c r="I25" s="101"/>
      <c r="J25" s="101"/>
    </row>
    <row r="26" spans="1:49" ht="14">
      <c r="A26" s="100"/>
      <c r="B26" s="100"/>
      <c r="C26" s="101"/>
      <c r="D26" s="101"/>
      <c r="E26" s="101"/>
      <c r="F26" s="101"/>
      <c r="G26" s="101"/>
      <c r="H26" s="101"/>
      <c r="I26" s="101"/>
      <c r="J26" s="101"/>
    </row>
    <row r="27" spans="1:49" ht="14">
      <c r="A27" s="100"/>
      <c r="B27" s="100"/>
      <c r="C27" s="101"/>
      <c r="D27" s="101"/>
      <c r="E27" s="101"/>
      <c r="F27" s="101"/>
      <c r="G27" s="101"/>
      <c r="H27" s="101"/>
      <c r="I27" s="101"/>
      <c r="J27" s="101"/>
    </row>
    <row r="28" spans="1:49" ht="14">
      <c r="A28" s="100"/>
      <c r="B28" s="100"/>
      <c r="C28" s="101"/>
      <c r="D28" s="101"/>
      <c r="E28" s="101"/>
      <c r="F28" s="101"/>
      <c r="G28" s="101"/>
      <c r="H28" s="101"/>
      <c r="I28" s="101"/>
      <c r="J28" s="101"/>
    </row>
    <row r="29" spans="1:49" ht="14">
      <c r="A29" s="100"/>
      <c r="B29" s="100"/>
      <c r="C29" s="101"/>
      <c r="D29" s="101"/>
      <c r="E29" s="101"/>
      <c r="F29" s="101"/>
      <c r="G29" s="101"/>
      <c r="H29" s="101"/>
      <c r="I29" s="101"/>
      <c r="J29" s="101"/>
    </row>
    <row r="30" spans="1:49" ht="14">
      <c r="A30" s="100"/>
      <c r="B30" s="100"/>
      <c r="C30" s="101"/>
      <c r="D30" s="101"/>
      <c r="E30" s="101"/>
      <c r="F30" s="101"/>
      <c r="G30" s="101"/>
      <c r="H30" s="101"/>
      <c r="I30" s="101"/>
      <c r="J30" s="101"/>
    </row>
    <row r="31" spans="1:49" ht="14">
      <c r="A31" s="100"/>
      <c r="B31" s="100"/>
      <c r="C31" s="101"/>
      <c r="D31" s="101"/>
      <c r="E31" s="101"/>
      <c r="F31" s="101"/>
      <c r="G31" s="101"/>
      <c r="H31" s="101"/>
      <c r="I31" s="101"/>
      <c r="J31" s="101"/>
    </row>
    <row r="32" spans="1:49" ht="14">
      <c r="A32" s="100"/>
      <c r="B32" s="100"/>
      <c r="C32" s="101"/>
      <c r="D32" s="101"/>
      <c r="E32" s="101"/>
      <c r="F32" s="101"/>
      <c r="G32" s="101"/>
      <c r="H32" s="101"/>
      <c r="I32" s="101"/>
      <c r="J32" s="101"/>
    </row>
    <row r="33" spans="1:10">
      <c r="A33" s="100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>
      <c r="A34" s="100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>
      <c r="A36" s="100"/>
      <c r="B36" s="100"/>
      <c r="C36" s="100"/>
      <c r="D36" s="100"/>
      <c r="E36" s="100"/>
      <c r="F36" s="100"/>
      <c r="G36" s="100"/>
      <c r="H36" s="100"/>
      <c r="I36" s="100"/>
      <c r="J36" s="100"/>
    </row>
  </sheetData>
  <mergeCells count="5">
    <mergeCell ref="B15:B17"/>
    <mergeCell ref="B6:B8"/>
    <mergeCell ref="B9:B11"/>
    <mergeCell ref="B12:B14"/>
    <mergeCell ref="A1:C1"/>
  </mergeCells>
  <phoneticPr fontId="0" type="noConversion"/>
  <conditionalFormatting sqref="D6">
    <cfRule type="cellIs" dxfId="680" priority="856" stopIfTrue="1" operator="lessThan">
      <formula>$D$7</formula>
    </cfRule>
    <cfRule type="cellIs" dxfId="679" priority="857" stopIfTrue="1" operator="between">
      <formula>$D$7</formula>
      <formula>$D$8</formula>
    </cfRule>
    <cfRule type="cellIs" dxfId="678" priority="858" stopIfTrue="1" operator="greaterThan">
      <formula>$D$8</formula>
    </cfRule>
  </conditionalFormatting>
  <conditionalFormatting sqref="I6">
    <cfRule type="cellIs" dxfId="677" priority="871" stopIfTrue="1" operator="lessThan">
      <formula>$I$7</formula>
    </cfRule>
    <cfRule type="cellIs" dxfId="676" priority="872" stopIfTrue="1" operator="between">
      <formula>$I$7</formula>
      <formula>$I$8</formula>
    </cfRule>
    <cfRule type="cellIs" dxfId="675" priority="873" stopIfTrue="1" operator="greaterThan">
      <formula>$I$8</formula>
    </cfRule>
  </conditionalFormatting>
  <conditionalFormatting sqref="C6">
    <cfRule type="cellIs" dxfId="674" priority="853" stopIfTrue="1" operator="lessThan">
      <formula>$C$7</formula>
    </cfRule>
    <cfRule type="cellIs" dxfId="673" priority="854" stopIfTrue="1" operator="between">
      <formula>$C$7</formula>
      <formula>$C$8</formula>
    </cfRule>
    <cfRule type="cellIs" dxfId="672" priority="855" stopIfTrue="1" operator="greaterThan">
      <formula>$C$8</formula>
    </cfRule>
  </conditionalFormatting>
  <conditionalFormatting sqref="E6">
    <cfRule type="cellIs" dxfId="671" priority="859" stopIfTrue="1" operator="lessThan">
      <formula>$E$7</formula>
    </cfRule>
    <cfRule type="cellIs" dxfId="670" priority="860" stopIfTrue="1" operator="between">
      <formula>$E$7</formula>
      <formula>$E$8</formula>
    </cfRule>
    <cfRule type="cellIs" dxfId="669" priority="861" stopIfTrue="1" operator="greaterThan">
      <formula>$E$8</formula>
    </cfRule>
  </conditionalFormatting>
  <conditionalFormatting sqref="H6">
    <cfRule type="cellIs" dxfId="668" priority="865" stopIfTrue="1" operator="lessThan">
      <formula>$H$7</formula>
    </cfRule>
    <cfRule type="cellIs" dxfId="667" priority="866" stopIfTrue="1" operator="between">
      <formula>$H$7</formula>
      <formula>$H$8</formula>
    </cfRule>
    <cfRule type="cellIs" dxfId="666" priority="867" stopIfTrue="1" operator="greaterThan">
      <formula>$H$8</formula>
    </cfRule>
  </conditionalFormatting>
  <conditionalFormatting sqref="F6">
    <cfRule type="cellIs" dxfId="665" priority="667" stopIfTrue="1" operator="lessThan">
      <formula>$F$7</formula>
    </cfRule>
    <cfRule type="cellIs" dxfId="664" priority="668" stopIfTrue="1" operator="between">
      <formula>$F$7</formula>
      <formula>$F$8</formula>
    </cfRule>
    <cfRule type="cellIs" dxfId="663" priority="669" stopIfTrue="1" operator="greaterThan">
      <formula>$F$8</formula>
    </cfRule>
  </conditionalFormatting>
  <conditionalFormatting sqref="G6">
    <cfRule type="cellIs" dxfId="662" priority="664" stopIfTrue="1" operator="lessThan">
      <formula>$G$7</formula>
    </cfRule>
    <cfRule type="cellIs" dxfId="661" priority="665" stopIfTrue="1" operator="between">
      <formula>$G$7</formula>
      <formula>$G$8</formula>
    </cfRule>
    <cfRule type="cellIs" dxfId="660" priority="666" stopIfTrue="1" operator="greaterThan">
      <formula>$G$8</formula>
    </cfRule>
  </conditionalFormatting>
  <conditionalFormatting sqref="J6">
    <cfRule type="cellIs" dxfId="659" priority="874" stopIfTrue="1" operator="lessThan">
      <formula>$J$7</formula>
    </cfRule>
    <cfRule type="cellIs" dxfId="658" priority="875" stopIfTrue="1" operator="between">
      <formula>$J$7</formula>
      <formula>$J$8</formula>
    </cfRule>
    <cfRule type="cellIs" dxfId="657" priority="876" stopIfTrue="1" operator="greaterThan">
      <formula>$J$8</formula>
    </cfRule>
  </conditionalFormatting>
  <conditionalFormatting sqref="K6">
    <cfRule type="cellIs" dxfId="656" priority="661" stopIfTrue="1" operator="lessThan">
      <formula>$K$7</formula>
    </cfRule>
    <cfRule type="cellIs" dxfId="655" priority="662" stopIfTrue="1" operator="between">
      <formula>$K$7</formula>
      <formula>$K$8</formula>
    </cfRule>
    <cfRule type="cellIs" dxfId="654" priority="663" stopIfTrue="1" operator="greaterThan">
      <formula>$K$8</formula>
    </cfRule>
  </conditionalFormatting>
  <conditionalFormatting sqref="L6">
    <cfRule type="cellIs" dxfId="653" priority="658" stopIfTrue="1" operator="lessThan">
      <formula>$L$7</formula>
    </cfRule>
    <cfRule type="cellIs" dxfId="652" priority="659" stopIfTrue="1" operator="between">
      <formula>$L$7</formula>
      <formula>$L$8</formula>
    </cfRule>
    <cfRule type="cellIs" dxfId="651" priority="660" stopIfTrue="1" operator="greaterThan">
      <formula>$L$8</formula>
    </cfRule>
  </conditionalFormatting>
  <conditionalFormatting sqref="M6">
    <cfRule type="cellIs" dxfId="650" priority="655" stopIfTrue="1" operator="lessThan">
      <formula>$M$7</formula>
    </cfRule>
    <cfRule type="cellIs" dxfId="649" priority="656" stopIfTrue="1" operator="between">
      <formula>$M$7</formula>
      <formula>$M$8</formula>
    </cfRule>
    <cfRule type="cellIs" dxfId="648" priority="657" stopIfTrue="1" operator="greaterThan">
      <formula>$M$8</formula>
    </cfRule>
  </conditionalFormatting>
  <conditionalFormatting sqref="N6">
    <cfRule type="cellIs" dxfId="647" priority="652" stopIfTrue="1" operator="lessThan">
      <formula>$N$7</formula>
    </cfRule>
    <cfRule type="cellIs" dxfId="646" priority="653" stopIfTrue="1" operator="between">
      <formula>$N$7</formula>
      <formula>$N$8</formula>
    </cfRule>
    <cfRule type="cellIs" dxfId="645" priority="654" stopIfTrue="1" operator="greaterThan">
      <formula>$N$8</formula>
    </cfRule>
  </conditionalFormatting>
  <conditionalFormatting sqref="O6">
    <cfRule type="cellIs" dxfId="644" priority="580" stopIfTrue="1" operator="lessThan">
      <formula>$O$7</formula>
    </cfRule>
    <cfRule type="cellIs" dxfId="643" priority="581" stopIfTrue="1" operator="between">
      <formula>$O$7</formula>
      <formula>$O$8</formula>
    </cfRule>
    <cfRule type="cellIs" dxfId="642" priority="582" stopIfTrue="1" operator="greaterThan">
      <formula>$O$8</formula>
    </cfRule>
  </conditionalFormatting>
  <conditionalFormatting sqref="C9">
    <cfRule type="cellIs" dxfId="641" priority="574" stopIfTrue="1" operator="lessThan">
      <formula>$C$10</formula>
    </cfRule>
    <cfRule type="cellIs" dxfId="640" priority="575" stopIfTrue="1" operator="between">
      <formula>$C$10</formula>
      <formula>$C$11</formula>
    </cfRule>
    <cfRule type="cellIs" dxfId="639" priority="576" stopIfTrue="1" operator="greaterThan">
      <formula>$C$11</formula>
    </cfRule>
  </conditionalFormatting>
  <conditionalFormatting sqref="D9">
    <cfRule type="cellIs" dxfId="638" priority="568" stopIfTrue="1" operator="lessThan">
      <formula>$D$10</formula>
    </cfRule>
    <cfRule type="cellIs" dxfId="637" priority="569" stopIfTrue="1" operator="between">
      <formula>$D$10</formula>
      <formula>$D$11</formula>
    </cfRule>
    <cfRule type="cellIs" dxfId="636" priority="570" stopIfTrue="1" operator="greaterThan">
      <formula>$D$11</formula>
    </cfRule>
  </conditionalFormatting>
  <conditionalFormatting sqref="P6">
    <cfRule type="cellIs" dxfId="635" priority="565" stopIfTrue="1" operator="lessThan">
      <formula>$P$7</formula>
    </cfRule>
    <cfRule type="cellIs" dxfId="634" priority="566" stopIfTrue="1" operator="between">
      <formula>$P$7</formula>
      <formula>$P$8</formula>
    </cfRule>
    <cfRule type="cellIs" dxfId="633" priority="567" stopIfTrue="1" operator="greaterThan">
      <formula>$P$8</formula>
    </cfRule>
  </conditionalFormatting>
  <conditionalFormatting sqref="Q6">
    <cfRule type="cellIs" dxfId="632" priority="562" stopIfTrue="1" operator="lessThan">
      <formula>$Q$7</formula>
    </cfRule>
    <cfRule type="cellIs" dxfId="631" priority="563" stopIfTrue="1" operator="between">
      <formula>$Q$7</formula>
      <formula>$Q$8</formula>
    </cfRule>
    <cfRule type="cellIs" dxfId="630" priority="564" stopIfTrue="1" operator="greaterThan">
      <formula>$Q$8</formula>
    </cfRule>
  </conditionalFormatting>
  <conditionalFormatting sqref="R6">
    <cfRule type="cellIs" dxfId="629" priority="559" stopIfTrue="1" operator="lessThan">
      <formula>$R$7</formula>
    </cfRule>
    <cfRule type="cellIs" dxfId="628" priority="560" stopIfTrue="1" operator="between">
      <formula>$R$7</formula>
      <formula>$R$8</formula>
    </cfRule>
    <cfRule type="cellIs" dxfId="627" priority="561" stopIfTrue="1" operator="greaterThan">
      <formula>$R$8</formula>
    </cfRule>
  </conditionalFormatting>
  <conditionalFormatting sqref="S6">
    <cfRule type="cellIs" dxfId="626" priority="556" stopIfTrue="1" operator="lessThan">
      <formula>$S$7</formula>
    </cfRule>
    <cfRule type="cellIs" dxfId="625" priority="557" stopIfTrue="1" operator="between">
      <formula>$S$7</formula>
      <formula>$S$8</formula>
    </cfRule>
    <cfRule type="cellIs" dxfId="624" priority="558" stopIfTrue="1" operator="greaterThan">
      <formula>$S$8</formula>
    </cfRule>
  </conditionalFormatting>
  <conditionalFormatting sqref="T6">
    <cfRule type="cellIs" dxfId="623" priority="553" stopIfTrue="1" operator="lessThan">
      <formula>$T$7</formula>
    </cfRule>
    <cfRule type="cellIs" dxfId="622" priority="554" stopIfTrue="1" operator="between">
      <formula>$T$7</formula>
      <formula>$T$8</formula>
    </cfRule>
    <cfRule type="cellIs" dxfId="621" priority="555" stopIfTrue="1" operator="greaterThan">
      <formula>$T$8</formula>
    </cfRule>
  </conditionalFormatting>
  <conditionalFormatting sqref="U6">
    <cfRule type="cellIs" dxfId="620" priority="550" stopIfTrue="1" operator="lessThan">
      <formula>$U$7</formula>
    </cfRule>
    <cfRule type="cellIs" dxfId="619" priority="551" stopIfTrue="1" operator="between">
      <formula>$U$7</formula>
      <formula>$U$8</formula>
    </cfRule>
    <cfRule type="cellIs" dxfId="618" priority="552" stopIfTrue="1" operator="greaterThan">
      <formula>$U$8</formula>
    </cfRule>
  </conditionalFormatting>
  <conditionalFormatting sqref="C12">
    <cfRule type="cellIs" dxfId="617" priority="547" stopIfTrue="1" operator="lessThan">
      <formula>$C$13</formula>
    </cfRule>
    <cfRule type="cellIs" dxfId="616" priority="548" stopIfTrue="1" operator="between">
      <formula>$C$13</formula>
      <formula>$C$14</formula>
    </cfRule>
    <cfRule type="cellIs" dxfId="615" priority="549" stopIfTrue="1" operator="greaterThan">
      <formula>$C$14</formula>
    </cfRule>
  </conditionalFormatting>
  <conditionalFormatting sqref="V6">
    <cfRule type="cellIs" dxfId="614" priority="541" stopIfTrue="1" operator="lessThan">
      <formula>$V$7</formula>
    </cfRule>
    <cfRule type="cellIs" dxfId="613" priority="542" stopIfTrue="1" operator="between">
      <formula>$V$7</formula>
      <formula>$V$8</formula>
    </cfRule>
    <cfRule type="cellIs" dxfId="612" priority="543" stopIfTrue="1" operator="greaterThan">
      <formula>$V$8</formula>
    </cfRule>
  </conditionalFormatting>
  <conditionalFormatting sqref="W6">
    <cfRule type="cellIs" dxfId="611" priority="538" stopIfTrue="1" operator="lessThan">
      <formula>$W$7</formula>
    </cfRule>
    <cfRule type="cellIs" dxfId="610" priority="539" stopIfTrue="1" operator="between">
      <formula>$W$7</formula>
      <formula>$W$8</formula>
    </cfRule>
    <cfRule type="cellIs" dxfId="609" priority="540" stopIfTrue="1" operator="greaterThan">
      <formula>$W$8</formula>
    </cfRule>
  </conditionalFormatting>
  <conditionalFormatting sqref="X6">
    <cfRule type="cellIs" dxfId="608" priority="535" stopIfTrue="1" operator="lessThan">
      <formula>$X$7</formula>
    </cfRule>
    <cfRule type="cellIs" dxfId="607" priority="536" stopIfTrue="1" operator="between">
      <formula>$X$7</formula>
      <formula>$X$8</formula>
    </cfRule>
    <cfRule type="cellIs" dxfId="606" priority="537" stopIfTrue="1" operator="greaterThan">
      <formula>$X$8</formula>
    </cfRule>
  </conditionalFormatting>
  <conditionalFormatting sqref="Y6">
    <cfRule type="cellIs" dxfId="605" priority="532" stopIfTrue="1" operator="lessThan">
      <formula>$Y$7</formula>
    </cfRule>
    <cfRule type="cellIs" dxfId="604" priority="533" stopIfTrue="1" operator="between">
      <formula>$Y$7</formula>
      <formula>$Y$8</formula>
    </cfRule>
    <cfRule type="cellIs" dxfId="603" priority="534" stopIfTrue="1" operator="greaterThan">
      <formula>$Y$8</formula>
    </cfRule>
  </conditionalFormatting>
  <conditionalFormatting sqref="Z6">
    <cfRule type="cellIs" dxfId="602" priority="529" stopIfTrue="1" operator="lessThan">
      <formula>$Z$7</formula>
    </cfRule>
    <cfRule type="cellIs" dxfId="601" priority="530" stopIfTrue="1" operator="between">
      <formula>$Z$7</formula>
      <formula>$Z$8</formula>
    </cfRule>
    <cfRule type="cellIs" dxfId="600" priority="531" stopIfTrue="1" operator="greaterThan">
      <formula>$Z$8</formula>
    </cfRule>
  </conditionalFormatting>
  <conditionalFormatting sqref="AA6:AG6">
    <cfRule type="cellIs" dxfId="599" priority="526" stopIfTrue="1" operator="lessThan">
      <formula>$AA$7</formula>
    </cfRule>
    <cfRule type="cellIs" dxfId="598" priority="527" stopIfTrue="1" operator="between">
      <formula>$AA$7</formula>
      <formula>$AA$8</formula>
    </cfRule>
    <cfRule type="cellIs" dxfId="597" priority="528" stopIfTrue="1" operator="greaterThan">
      <formula>$AA$8</formula>
    </cfRule>
  </conditionalFormatting>
  <conditionalFormatting sqref="AB6">
    <cfRule type="cellIs" dxfId="596" priority="523" stopIfTrue="1" operator="lessThan">
      <formula>$AB$7</formula>
    </cfRule>
    <cfRule type="cellIs" dxfId="595" priority="524" stopIfTrue="1" operator="between">
      <formula>$AB$7</formula>
      <formula>$AB$8</formula>
    </cfRule>
    <cfRule type="cellIs" dxfId="594" priority="525" stopIfTrue="1" operator="greaterThan">
      <formula>$AB$8</formula>
    </cfRule>
  </conditionalFormatting>
  <conditionalFormatting sqref="AC6">
    <cfRule type="cellIs" dxfId="593" priority="520" stopIfTrue="1" operator="lessThan">
      <formula>$AC$7</formula>
    </cfRule>
    <cfRule type="cellIs" dxfId="592" priority="521" stopIfTrue="1" operator="between">
      <formula>$AC$7</formula>
      <formula>$AC$8</formula>
    </cfRule>
    <cfRule type="cellIs" dxfId="591" priority="522" stopIfTrue="1" operator="greaterThan">
      <formula>$AC$8</formula>
    </cfRule>
  </conditionalFormatting>
  <conditionalFormatting sqref="AD6">
    <cfRule type="cellIs" dxfId="590" priority="517" stopIfTrue="1" operator="lessThan">
      <formula>$AD$7</formula>
    </cfRule>
    <cfRule type="cellIs" dxfId="589" priority="518" stopIfTrue="1" operator="between">
      <formula>$AD$7</formula>
      <formula>$AD$8</formula>
    </cfRule>
    <cfRule type="cellIs" dxfId="588" priority="519" stopIfTrue="1" operator="greaterThan">
      <formula>$AD$8</formula>
    </cfRule>
  </conditionalFormatting>
  <conditionalFormatting sqref="AE6">
    <cfRule type="cellIs" dxfId="587" priority="514" stopIfTrue="1" operator="lessThan">
      <formula>$AE$7</formula>
    </cfRule>
    <cfRule type="cellIs" dxfId="586" priority="515" stopIfTrue="1" operator="between">
      <formula>$AE$7</formula>
      <formula>$AE$8</formula>
    </cfRule>
    <cfRule type="cellIs" dxfId="585" priority="516" stopIfTrue="1" operator="greaterThan">
      <formula>$AE$8</formula>
    </cfRule>
  </conditionalFormatting>
  <conditionalFormatting sqref="AF6">
    <cfRule type="cellIs" dxfId="584" priority="511" stopIfTrue="1" operator="lessThan">
      <formula>$AF$7</formula>
    </cfRule>
    <cfRule type="cellIs" dxfId="583" priority="512" stopIfTrue="1" operator="between">
      <formula>$AF$7</formula>
      <formula>$AF$8</formula>
    </cfRule>
    <cfRule type="cellIs" dxfId="582" priority="513" stopIfTrue="1" operator="greaterThan">
      <formula>$AF$8</formula>
    </cfRule>
  </conditionalFormatting>
  <conditionalFormatting sqref="AG6">
    <cfRule type="cellIs" dxfId="581" priority="508" stopIfTrue="1" operator="lessThan">
      <formula>$AG$7</formula>
    </cfRule>
    <cfRule type="cellIs" dxfId="580" priority="509" stopIfTrue="1" operator="between">
      <formula>$AG$7</formula>
      <formula>$AG$8</formula>
    </cfRule>
    <cfRule type="cellIs" dxfId="579" priority="510" stopIfTrue="1" operator="greaterThan">
      <formula>$AG$8</formula>
    </cfRule>
  </conditionalFormatting>
  <conditionalFormatting sqref="AH6">
    <cfRule type="cellIs" dxfId="578" priority="505" stopIfTrue="1" operator="lessThan">
      <formula>$AH$7</formula>
    </cfRule>
    <cfRule type="cellIs" dxfId="577" priority="506" stopIfTrue="1" operator="between">
      <formula>$AH$7</formula>
      <formula>$AH$8</formula>
    </cfRule>
    <cfRule type="cellIs" dxfId="576" priority="507" stopIfTrue="1" operator="greaterThan">
      <formula>$AH$8</formula>
    </cfRule>
  </conditionalFormatting>
  <conditionalFormatting sqref="AI6">
    <cfRule type="cellIs" dxfId="575" priority="502" stopIfTrue="1" operator="lessThan">
      <formula>$AI$7</formula>
    </cfRule>
    <cfRule type="cellIs" dxfId="574" priority="503" stopIfTrue="1" operator="between">
      <formula>$AI$7</formula>
      <formula>$AI$8</formula>
    </cfRule>
    <cfRule type="cellIs" dxfId="573" priority="504" stopIfTrue="1" operator="greaterThan">
      <formula>$AI$8</formula>
    </cfRule>
  </conditionalFormatting>
  <conditionalFormatting sqref="AJ6">
    <cfRule type="cellIs" dxfId="572" priority="499" stopIfTrue="1" operator="lessThan">
      <formula>$AJ$7</formula>
    </cfRule>
    <cfRule type="cellIs" dxfId="571" priority="500" stopIfTrue="1" operator="between">
      <formula>$AJ$7</formula>
      <formula>$AJ$8</formula>
    </cfRule>
    <cfRule type="cellIs" dxfId="570" priority="501" stopIfTrue="1" operator="greaterThan">
      <formula>$AJ$8</formula>
    </cfRule>
  </conditionalFormatting>
  <conditionalFormatting sqref="AK6">
    <cfRule type="cellIs" dxfId="569" priority="496" stopIfTrue="1" operator="lessThan">
      <formula>$AK$7</formula>
    </cfRule>
    <cfRule type="cellIs" dxfId="568" priority="497" stopIfTrue="1" operator="between">
      <formula>$AK$7</formula>
      <formula>$AK$8</formula>
    </cfRule>
    <cfRule type="cellIs" dxfId="567" priority="498" stopIfTrue="1" operator="greaterThan">
      <formula>$AK$8</formula>
    </cfRule>
  </conditionalFormatting>
  <conditionalFormatting sqref="AL6">
    <cfRule type="cellIs" dxfId="566" priority="493" stopIfTrue="1" operator="lessThan">
      <formula>$AL$7</formula>
    </cfRule>
    <cfRule type="cellIs" dxfId="565" priority="494" stopIfTrue="1" operator="between">
      <formula>$AL$7</formula>
      <formula>$AL$8</formula>
    </cfRule>
    <cfRule type="cellIs" dxfId="564" priority="495" stopIfTrue="1" operator="greaterThan">
      <formula>$AL$8</formula>
    </cfRule>
  </conditionalFormatting>
  <conditionalFormatting sqref="AM6">
    <cfRule type="cellIs" dxfId="563" priority="490" stopIfTrue="1" operator="lessThan">
      <formula>$AM$7</formula>
    </cfRule>
    <cfRule type="cellIs" dxfId="562" priority="491" stopIfTrue="1" operator="between">
      <formula>$AM$7</formula>
      <formula>$AM$8</formula>
    </cfRule>
    <cfRule type="cellIs" dxfId="561" priority="492" stopIfTrue="1" operator="greaterThan">
      <formula>$AM$8</formula>
    </cfRule>
  </conditionalFormatting>
  <conditionalFormatting sqref="D12">
    <cfRule type="cellIs" dxfId="560" priority="481" stopIfTrue="1" operator="lessThan">
      <formula>$D$13</formula>
    </cfRule>
    <cfRule type="cellIs" dxfId="559" priority="482" stopIfTrue="1" operator="between">
      <formula>$D$13</formula>
      <formula>$D$14</formula>
    </cfRule>
    <cfRule type="cellIs" dxfId="558" priority="483" stopIfTrue="1" operator="greaterThan">
      <formula>$D$14</formula>
    </cfRule>
  </conditionalFormatting>
  <conditionalFormatting sqref="E12">
    <cfRule type="cellIs" dxfId="557" priority="478" stopIfTrue="1" operator="lessThan">
      <formula>$E$13</formula>
    </cfRule>
    <cfRule type="cellIs" dxfId="556" priority="479" stopIfTrue="1" operator="between">
      <formula>$E$13</formula>
      <formula>$E$14</formula>
    </cfRule>
    <cfRule type="cellIs" dxfId="555" priority="480" stopIfTrue="1" operator="greaterThan">
      <formula>$E$14</formula>
    </cfRule>
  </conditionalFormatting>
  <conditionalFormatting sqref="C15">
    <cfRule type="cellIs" dxfId="554" priority="475" stopIfTrue="1" operator="lessThan">
      <formula>$C$16</formula>
    </cfRule>
    <cfRule type="cellIs" dxfId="553" priority="476" stopIfTrue="1" operator="between">
      <formula>$C$16</formula>
      <formula>$C$17</formula>
    </cfRule>
    <cfRule type="cellIs" dxfId="552" priority="477" stopIfTrue="1" operator="greaterThan">
      <formula>$C$17</formula>
    </cfRule>
  </conditionalFormatting>
  <conditionalFormatting sqref="AN6">
    <cfRule type="cellIs" dxfId="551" priority="472" stopIfTrue="1" operator="lessThan">
      <formula>$AN$7</formula>
    </cfRule>
    <cfRule type="cellIs" dxfId="550" priority="473" stopIfTrue="1" operator="between">
      <formula>$AN$7</formula>
      <formula>$AN$8</formula>
    </cfRule>
    <cfRule type="cellIs" dxfId="549" priority="474" stopIfTrue="1" operator="greaterThan">
      <formula>$AN$8</formula>
    </cfRule>
  </conditionalFormatting>
  <conditionalFormatting sqref="AO6">
    <cfRule type="cellIs" dxfId="548" priority="469" stopIfTrue="1" operator="lessThan">
      <formula>$AO$7</formula>
    </cfRule>
    <cfRule type="cellIs" dxfId="547" priority="470" stopIfTrue="1" operator="between">
      <formula>$AO$7</formula>
      <formula>$AO$8</formula>
    </cfRule>
    <cfRule type="cellIs" dxfId="546" priority="471" stopIfTrue="1" operator="greaterThan">
      <formula>$AO$8</formula>
    </cfRule>
  </conditionalFormatting>
  <conditionalFormatting sqref="AP6">
    <cfRule type="cellIs" dxfId="545" priority="466" stopIfTrue="1" operator="lessThan">
      <formula>$AP$7</formula>
    </cfRule>
    <cfRule type="cellIs" dxfId="544" priority="467" stopIfTrue="1" operator="between">
      <formula>$AP$7</formula>
      <formula>$AP$8</formula>
    </cfRule>
    <cfRule type="cellIs" dxfId="543" priority="468" stopIfTrue="1" operator="greaterThan">
      <formula>$AP$8</formula>
    </cfRule>
  </conditionalFormatting>
  <conditionalFormatting sqref="E9">
    <cfRule type="cellIs" dxfId="542" priority="457" stopIfTrue="1" operator="lessThan">
      <formula>$E$10</formula>
    </cfRule>
    <cfRule type="cellIs" dxfId="541" priority="458" stopIfTrue="1" operator="between">
      <formula>$E$10</formula>
      <formula>$E$11</formula>
    </cfRule>
    <cfRule type="cellIs" dxfId="540" priority="459" stopIfTrue="1" operator="greaterThan">
      <formula>$E$11</formula>
    </cfRule>
  </conditionalFormatting>
  <conditionalFormatting sqref="F9">
    <cfRule type="cellIs" dxfId="539" priority="454" stopIfTrue="1" operator="lessThan">
      <formula>$F$10</formula>
    </cfRule>
    <cfRule type="cellIs" dxfId="538" priority="455" stopIfTrue="1" operator="between">
      <formula>$F$10</formula>
      <formula>$F$11</formula>
    </cfRule>
    <cfRule type="cellIs" dxfId="537" priority="456" stopIfTrue="1" operator="greaterThan">
      <formula>$F$11</formula>
    </cfRule>
  </conditionalFormatting>
  <conditionalFormatting sqref="G9">
    <cfRule type="cellIs" dxfId="536" priority="451" stopIfTrue="1" operator="lessThan">
      <formula>$G$10</formula>
    </cfRule>
    <cfRule type="cellIs" dxfId="535" priority="452" stopIfTrue="1" operator="between">
      <formula>$G$10</formula>
      <formula>$G$11</formula>
    </cfRule>
    <cfRule type="cellIs" dxfId="534" priority="453" stopIfTrue="1" operator="greaterThan">
      <formula>$G$11</formula>
    </cfRule>
  </conditionalFormatting>
  <conditionalFormatting sqref="H9">
    <cfRule type="cellIs" dxfId="533" priority="448" stopIfTrue="1" operator="lessThan">
      <formula>$H$10</formula>
    </cfRule>
    <cfRule type="cellIs" dxfId="532" priority="449" stopIfTrue="1" operator="between">
      <formula>$H$10</formula>
      <formula>$H$11</formula>
    </cfRule>
    <cfRule type="cellIs" dxfId="531" priority="450" stopIfTrue="1" operator="greaterThan">
      <formula>$H$11</formula>
    </cfRule>
  </conditionalFormatting>
  <conditionalFormatting sqref="I9">
    <cfRule type="cellIs" dxfId="530" priority="445" stopIfTrue="1" operator="lessThan">
      <formula>$I$10</formula>
    </cfRule>
    <cfRule type="cellIs" dxfId="529" priority="446" stopIfTrue="1" operator="between">
      <formula>$I$10</formula>
      <formula>$I$11</formula>
    </cfRule>
    <cfRule type="cellIs" dxfId="528" priority="447" stopIfTrue="1" operator="greaterThan">
      <formula>$I$11</formula>
    </cfRule>
  </conditionalFormatting>
  <conditionalFormatting sqref="J9">
    <cfRule type="cellIs" dxfId="527" priority="442" stopIfTrue="1" operator="lessThan">
      <formula>$J$10</formula>
    </cfRule>
    <cfRule type="cellIs" dxfId="526" priority="443" stopIfTrue="1" operator="between">
      <formula>$J$10</formula>
      <formula>$J$11</formula>
    </cfRule>
    <cfRule type="cellIs" dxfId="525" priority="444" stopIfTrue="1" operator="greaterThan">
      <formula>$J$11</formula>
    </cfRule>
  </conditionalFormatting>
  <conditionalFormatting sqref="K9">
    <cfRule type="cellIs" dxfId="524" priority="439" stopIfTrue="1" operator="lessThan">
      <formula>$K$10</formula>
    </cfRule>
    <cfRule type="cellIs" dxfId="523" priority="440" stopIfTrue="1" operator="between">
      <formula>$K$10</formula>
      <formula>$K$11</formula>
    </cfRule>
    <cfRule type="cellIs" dxfId="522" priority="441" stopIfTrue="1" operator="greaterThan">
      <formula>$K$11</formula>
    </cfRule>
  </conditionalFormatting>
  <conditionalFormatting sqref="L9">
    <cfRule type="cellIs" dxfId="521" priority="436" stopIfTrue="1" operator="lessThan">
      <formula>$L$10</formula>
    </cfRule>
    <cfRule type="cellIs" dxfId="520" priority="437" stopIfTrue="1" operator="between">
      <formula>$L$10</formula>
      <formula>$L$11</formula>
    </cfRule>
    <cfRule type="cellIs" dxfId="519" priority="438" stopIfTrue="1" operator="greaterThan">
      <formula>$L$11</formula>
    </cfRule>
  </conditionalFormatting>
  <conditionalFormatting sqref="M9">
    <cfRule type="cellIs" dxfId="518" priority="433" stopIfTrue="1" operator="lessThan">
      <formula>$M$10</formula>
    </cfRule>
    <cfRule type="cellIs" dxfId="517" priority="434" stopIfTrue="1" operator="between">
      <formula>$M$10</formula>
      <formula>$M$11</formula>
    </cfRule>
    <cfRule type="cellIs" dxfId="516" priority="435" stopIfTrue="1" operator="greaterThan">
      <formula>$M$11</formula>
    </cfRule>
  </conditionalFormatting>
  <conditionalFormatting sqref="N9">
    <cfRule type="cellIs" dxfId="515" priority="430" stopIfTrue="1" operator="lessThan">
      <formula>$N$10</formula>
    </cfRule>
    <cfRule type="cellIs" dxfId="514" priority="431" stopIfTrue="1" operator="between">
      <formula>$N$10</formula>
      <formula>$N$11</formula>
    </cfRule>
    <cfRule type="cellIs" dxfId="513" priority="432" stopIfTrue="1" operator="greaterThan">
      <formula>$N$11</formula>
    </cfRule>
  </conditionalFormatting>
  <conditionalFormatting sqref="O9">
    <cfRule type="cellIs" dxfId="512" priority="427" stopIfTrue="1" operator="lessThan">
      <formula>$O$10</formula>
    </cfRule>
    <cfRule type="cellIs" dxfId="511" priority="428" stopIfTrue="1" operator="between">
      <formula>$O$10</formula>
      <formula>$O$11</formula>
    </cfRule>
    <cfRule type="cellIs" dxfId="510" priority="429" stopIfTrue="1" operator="greaterThan">
      <formula>$O$11</formula>
    </cfRule>
  </conditionalFormatting>
  <conditionalFormatting sqref="P9">
    <cfRule type="cellIs" dxfId="509" priority="424" stopIfTrue="1" operator="lessThan">
      <formula>$P$10</formula>
    </cfRule>
    <cfRule type="cellIs" dxfId="508" priority="425" stopIfTrue="1" operator="between">
      <formula>$P$10</formula>
      <formula>$P$11</formula>
    </cfRule>
    <cfRule type="cellIs" dxfId="507" priority="426" stopIfTrue="1" operator="greaterThan">
      <formula>$P$11</formula>
    </cfRule>
  </conditionalFormatting>
  <conditionalFormatting sqref="G12">
    <cfRule type="cellIs" dxfId="506" priority="409" stopIfTrue="1" operator="lessThan">
      <formula>$G$13</formula>
    </cfRule>
    <cfRule type="cellIs" dxfId="505" priority="410" stopIfTrue="1" operator="between">
      <formula>$G$13</formula>
      <formula>$G$14</formula>
    </cfRule>
    <cfRule type="cellIs" dxfId="504" priority="411" stopIfTrue="1" operator="greaterThan">
      <formula>$G$14</formula>
    </cfRule>
  </conditionalFormatting>
  <conditionalFormatting sqref="F12">
    <cfRule type="cellIs" dxfId="503" priority="400" stopIfTrue="1" operator="lessThan">
      <formula>$F$13</formula>
    </cfRule>
    <cfRule type="cellIs" dxfId="502" priority="401" stopIfTrue="1" operator="between">
      <formula>$F$13</formula>
      <formula>$F$14</formula>
    </cfRule>
    <cfRule type="cellIs" dxfId="501" priority="402" stopIfTrue="1" operator="greaterThan">
      <formula>$F$14</formula>
    </cfRule>
  </conditionalFormatting>
  <conditionalFormatting sqref="H12">
    <cfRule type="cellIs" dxfId="500" priority="397" stopIfTrue="1" operator="lessThan">
      <formula>$H$13</formula>
    </cfRule>
    <cfRule type="cellIs" dxfId="499" priority="398" stopIfTrue="1" operator="between">
      <formula>$G$13</formula>
      <formula>$H$14</formula>
    </cfRule>
    <cfRule type="cellIs" dxfId="498" priority="399" stopIfTrue="1" operator="greaterThan">
      <formula>$H$14</formula>
    </cfRule>
  </conditionalFormatting>
  <conditionalFormatting sqref="I12">
    <cfRule type="cellIs" dxfId="497" priority="394" stopIfTrue="1" operator="lessThan">
      <formula>$I$13</formula>
    </cfRule>
    <cfRule type="cellIs" dxfId="496" priority="395" stopIfTrue="1" operator="between">
      <formula>$I$13</formula>
      <formula>$I$14</formula>
    </cfRule>
    <cfRule type="cellIs" dxfId="495" priority="396" stopIfTrue="1" operator="greaterThan">
      <formula>$I$14</formula>
    </cfRule>
  </conditionalFormatting>
  <conditionalFormatting sqref="J12">
    <cfRule type="cellIs" dxfId="494" priority="391" stopIfTrue="1" operator="lessThan">
      <formula>$J$13</formula>
    </cfRule>
    <cfRule type="cellIs" dxfId="493" priority="392" stopIfTrue="1" operator="between">
      <formula>$J$13</formula>
      <formula>$J$14</formula>
    </cfRule>
    <cfRule type="cellIs" dxfId="492" priority="393" stopIfTrue="1" operator="greaterThan">
      <formula>$J$14</formula>
    </cfRule>
  </conditionalFormatting>
  <conditionalFormatting sqref="K12">
    <cfRule type="cellIs" dxfId="491" priority="388" stopIfTrue="1" operator="lessThan">
      <formula>$K$13</formula>
    </cfRule>
    <cfRule type="cellIs" dxfId="490" priority="389" stopIfTrue="1" operator="between">
      <formula>$K$13</formula>
      <formula>$K$14</formula>
    </cfRule>
    <cfRule type="cellIs" dxfId="489" priority="390" stopIfTrue="1" operator="greaterThan">
      <formula>$K$14</formula>
    </cfRule>
  </conditionalFormatting>
  <conditionalFormatting sqref="L12">
    <cfRule type="cellIs" dxfId="488" priority="385" stopIfTrue="1" operator="lessThan">
      <formula>$L$13</formula>
    </cfRule>
    <cfRule type="cellIs" dxfId="487" priority="386" stopIfTrue="1" operator="between">
      <formula>$L$13</formula>
      <formula>$L$14</formula>
    </cfRule>
    <cfRule type="cellIs" dxfId="486" priority="387" stopIfTrue="1" operator="greaterThan">
      <formula>$L$14</formula>
    </cfRule>
  </conditionalFormatting>
  <conditionalFormatting sqref="M12">
    <cfRule type="cellIs" dxfId="485" priority="382" stopIfTrue="1" operator="lessThan">
      <formula>$M$13</formula>
    </cfRule>
    <cfRule type="cellIs" dxfId="484" priority="383" stopIfTrue="1" operator="between">
      <formula>$M$13</formula>
      <formula>$M$14</formula>
    </cfRule>
    <cfRule type="cellIs" dxfId="483" priority="384" stopIfTrue="1" operator="greaterThan">
      <formula>$M$14</formula>
    </cfRule>
  </conditionalFormatting>
  <conditionalFormatting sqref="N12">
    <cfRule type="cellIs" dxfId="482" priority="379" stopIfTrue="1" operator="lessThan">
      <formula>$N$13</formula>
    </cfRule>
    <cfRule type="cellIs" dxfId="481" priority="380" stopIfTrue="1" operator="between">
      <formula>$N$13</formula>
      <formula>$N$14</formula>
    </cfRule>
    <cfRule type="cellIs" dxfId="480" priority="381" stopIfTrue="1" operator="greaterThan">
      <formula>$N$14</formula>
    </cfRule>
  </conditionalFormatting>
  <conditionalFormatting sqref="Q9">
    <cfRule type="cellIs" dxfId="479" priority="376" stopIfTrue="1" operator="lessThan">
      <formula>$Q$10</formula>
    </cfRule>
    <cfRule type="cellIs" dxfId="478" priority="377" stopIfTrue="1" operator="between">
      <formula>$Q$10</formula>
      <formula>$Q$11</formula>
    </cfRule>
    <cfRule type="cellIs" dxfId="477" priority="378" stopIfTrue="1" operator="greaterThan">
      <formula>$Q$11</formula>
    </cfRule>
  </conditionalFormatting>
  <conditionalFormatting sqref="R9">
    <cfRule type="cellIs" dxfId="476" priority="373" stopIfTrue="1" operator="lessThan">
      <formula>$R$10</formula>
    </cfRule>
    <cfRule type="cellIs" dxfId="475" priority="374" stopIfTrue="1" operator="between">
      <formula>$R$10</formula>
      <formula>$R$11</formula>
    </cfRule>
    <cfRule type="cellIs" dxfId="474" priority="375" stopIfTrue="1" operator="greaterThan">
      <formula>$R$11</formula>
    </cfRule>
  </conditionalFormatting>
  <conditionalFormatting sqref="S9">
    <cfRule type="cellIs" dxfId="473" priority="370" stopIfTrue="1" operator="lessThan">
      <formula>$S$10</formula>
    </cfRule>
    <cfRule type="cellIs" dxfId="472" priority="371" stopIfTrue="1" operator="between">
      <formula>$S$10</formula>
      <formula>$S$11</formula>
    </cfRule>
    <cfRule type="cellIs" dxfId="471" priority="372" stopIfTrue="1" operator="greaterThan">
      <formula>$S$11</formula>
    </cfRule>
  </conditionalFormatting>
  <conditionalFormatting sqref="AQ6">
    <cfRule type="cellIs" dxfId="470" priority="361" stopIfTrue="1" operator="lessThan">
      <formula>$AQ$7</formula>
    </cfRule>
    <cfRule type="cellIs" dxfId="469" priority="362" stopIfTrue="1" operator="between">
      <formula>$AQ$7</formula>
      <formula>$AQ$8</formula>
    </cfRule>
    <cfRule type="cellIs" dxfId="468" priority="363" stopIfTrue="1" operator="greaterThan">
      <formula>$AQ$8</formula>
    </cfRule>
  </conditionalFormatting>
  <conditionalFormatting sqref="AR6">
    <cfRule type="cellIs" dxfId="467" priority="355" stopIfTrue="1" operator="lessThan">
      <formula>$AR$7</formula>
    </cfRule>
    <cfRule type="cellIs" dxfId="466" priority="356" stopIfTrue="1" operator="between">
      <formula>$AR$7</formula>
      <formula>$AR$8</formula>
    </cfRule>
    <cfRule type="cellIs" dxfId="465" priority="357" stopIfTrue="1" operator="greaterThan">
      <formula>$AR$8</formula>
    </cfRule>
  </conditionalFormatting>
  <conditionalFormatting sqref="AS6">
    <cfRule type="cellIs" dxfId="464" priority="352" stopIfTrue="1" operator="lessThan">
      <formula>$AS$7</formula>
    </cfRule>
    <cfRule type="cellIs" dxfId="463" priority="353" stopIfTrue="1" operator="between">
      <formula>$AS$7</formula>
      <formula>$AS$8</formula>
    </cfRule>
    <cfRule type="cellIs" dxfId="462" priority="354" stopIfTrue="1" operator="greaterThan">
      <formula>$AS$8</formula>
    </cfRule>
  </conditionalFormatting>
  <conditionalFormatting sqref="AT6">
    <cfRule type="cellIs" dxfId="461" priority="349" stopIfTrue="1" operator="lessThan">
      <formula>$AT$7</formula>
    </cfRule>
    <cfRule type="cellIs" dxfId="460" priority="350" stopIfTrue="1" operator="between">
      <formula>$AT$7</formula>
      <formula>$AT$8</formula>
    </cfRule>
    <cfRule type="cellIs" dxfId="459" priority="351" stopIfTrue="1" operator="greaterThan">
      <formula>$AT$8</formula>
    </cfRule>
  </conditionalFormatting>
  <conditionalFormatting sqref="AU6">
    <cfRule type="cellIs" dxfId="458" priority="346" stopIfTrue="1" operator="lessThan">
      <formula>$AU$7</formula>
    </cfRule>
    <cfRule type="cellIs" dxfId="457" priority="347" stopIfTrue="1" operator="between">
      <formula>$AU$7</formula>
      <formula>$AU$8</formula>
    </cfRule>
    <cfRule type="cellIs" dxfId="456" priority="348" stopIfTrue="1" operator="greaterThan">
      <formula>$AU$8</formula>
    </cfRule>
  </conditionalFormatting>
  <conditionalFormatting sqref="AV6">
    <cfRule type="cellIs" dxfId="455" priority="343" stopIfTrue="1" operator="lessThan">
      <formula>$AV$7</formula>
    </cfRule>
    <cfRule type="cellIs" dxfId="454" priority="344" stopIfTrue="1" operator="between">
      <formula>$AV$7</formula>
      <formula>$AV$8</formula>
    </cfRule>
    <cfRule type="cellIs" dxfId="453" priority="345" stopIfTrue="1" operator="greaterThan">
      <formula>$AV$8</formula>
    </cfRule>
  </conditionalFormatting>
  <conditionalFormatting sqref="AW6">
    <cfRule type="cellIs" dxfId="452" priority="340" stopIfTrue="1" operator="lessThan">
      <formula>$AW$7</formula>
    </cfRule>
    <cfRule type="cellIs" dxfId="451" priority="341" stopIfTrue="1" operator="between">
      <formula>$AW$7</formula>
      <formula>$AW$8</formula>
    </cfRule>
    <cfRule type="cellIs" dxfId="450" priority="342" stopIfTrue="1" operator="greaterThan">
      <formula>$AW$8</formula>
    </cfRule>
  </conditionalFormatting>
  <conditionalFormatting sqref="T9">
    <cfRule type="cellIs" dxfId="449" priority="337" stopIfTrue="1" operator="lessThan">
      <formula>$T$10</formula>
    </cfRule>
    <cfRule type="cellIs" dxfId="448" priority="338" stopIfTrue="1" operator="between">
      <formula>$T$10</formula>
      <formula>$T$11</formula>
    </cfRule>
    <cfRule type="cellIs" dxfId="447" priority="339" stopIfTrue="1" operator="greaterThan">
      <formula>$T$11</formula>
    </cfRule>
  </conditionalFormatting>
  <conditionalFormatting sqref="U9">
    <cfRule type="cellIs" dxfId="446" priority="334" stopIfTrue="1" operator="lessThan">
      <formula>$U$10</formula>
    </cfRule>
    <cfRule type="cellIs" dxfId="445" priority="335" stopIfTrue="1" operator="between">
      <formula>$U$10</formula>
      <formula>$U$11</formula>
    </cfRule>
    <cfRule type="cellIs" dxfId="444" priority="336" stopIfTrue="1" operator="greaterThan">
      <formula>$U$11</formula>
    </cfRule>
  </conditionalFormatting>
  <conditionalFormatting sqref="V9">
    <cfRule type="cellIs" dxfId="443" priority="331" stopIfTrue="1" operator="lessThan">
      <formula>$V$10</formula>
    </cfRule>
    <cfRule type="cellIs" dxfId="442" priority="332" stopIfTrue="1" operator="between">
      <formula>$V$10</formula>
      <formula>$V$11</formula>
    </cfRule>
    <cfRule type="cellIs" dxfId="441" priority="333" stopIfTrue="1" operator="greaterThan">
      <formula>$V$11</formula>
    </cfRule>
  </conditionalFormatting>
  <conditionalFormatting sqref="W9">
    <cfRule type="cellIs" dxfId="440" priority="328" stopIfTrue="1" operator="lessThan">
      <formula>$W$10</formula>
    </cfRule>
    <cfRule type="cellIs" dxfId="439" priority="329" stopIfTrue="1" operator="between">
      <formula>$W$10</formula>
      <formula>$W$11</formula>
    </cfRule>
    <cfRule type="cellIs" dxfId="438" priority="330" stopIfTrue="1" operator="greaterThan">
      <formula>$W$11</formula>
    </cfRule>
  </conditionalFormatting>
  <conditionalFormatting sqref="X9">
    <cfRule type="cellIs" dxfId="437" priority="325" stopIfTrue="1" operator="lessThan">
      <formula>$X$10</formula>
    </cfRule>
    <cfRule type="cellIs" dxfId="436" priority="326" stopIfTrue="1" operator="between">
      <formula>$X$10</formula>
      <formula>$X$11</formula>
    </cfRule>
    <cfRule type="cellIs" dxfId="435" priority="327" stopIfTrue="1" operator="greaterThan">
      <formula>$X$11</formula>
    </cfRule>
  </conditionalFormatting>
  <conditionalFormatting sqref="Y9">
    <cfRule type="cellIs" dxfId="434" priority="322" stopIfTrue="1" operator="lessThan">
      <formula>$Y$10</formula>
    </cfRule>
    <cfRule type="cellIs" dxfId="433" priority="323" stopIfTrue="1" operator="between">
      <formula>$Y$10</formula>
      <formula>$Y$11</formula>
    </cfRule>
    <cfRule type="cellIs" dxfId="432" priority="324" stopIfTrue="1" operator="greaterThan">
      <formula>$Y$11</formula>
    </cfRule>
  </conditionalFormatting>
  <conditionalFormatting sqref="Z9">
    <cfRule type="cellIs" dxfId="431" priority="319" stopIfTrue="1" operator="lessThan">
      <formula>$Z$10</formula>
    </cfRule>
    <cfRule type="cellIs" dxfId="430" priority="320" stopIfTrue="1" operator="between">
      <formula>$Z$10</formula>
      <formula>$Z$11</formula>
    </cfRule>
    <cfRule type="cellIs" dxfId="429" priority="321" stopIfTrue="1" operator="greaterThan">
      <formula>$Z$11</formula>
    </cfRule>
  </conditionalFormatting>
  <conditionalFormatting sqref="O12">
    <cfRule type="cellIs" dxfId="428" priority="316" stopIfTrue="1" operator="lessThan">
      <formula>$O$13</formula>
    </cfRule>
    <cfRule type="cellIs" dxfId="427" priority="317" stopIfTrue="1" operator="between">
      <formula>$O$13</formula>
      <formula>$O$14</formula>
    </cfRule>
    <cfRule type="cellIs" dxfId="426" priority="318" stopIfTrue="1" operator="greaterThan">
      <formula>$O$14</formula>
    </cfRule>
  </conditionalFormatting>
  <conditionalFormatting sqref="P12">
    <cfRule type="cellIs" dxfId="425" priority="313" stopIfTrue="1" operator="lessThan">
      <formula>$P$13</formula>
    </cfRule>
    <cfRule type="cellIs" dxfId="424" priority="314" stopIfTrue="1" operator="between">
      <formula>$P$13</formula>
      <formula>$P$14</formula>
    </cfRule>
    <cfRule type="cellIs" dxfId="423" priority="315" stopIfTrue="1" operator="greaterThan">
      <formula>$P$14</formula>
    </cfRule>
  </conditionalFormatting>
  <conditionalFormatting sqref="Q12">
    <cfRule type="cellIs" dxfId="422" priority="310" stopIfTrue="1" operator="lessThan">
      <formula>$Q$13</formula>
    </cfRule>
    <cfRule type="cellIs" dxfId="421" priority="311" stopIfTrue="1" operator="between">
      <formula>$Q$13</formula>
      <formula>$Q$14</formula>
    </cfRule>
    <cfRule type="cellIs" dxfId="420" priority="312" stopIfTrue="1" operator="greaterThan">
      <formula>$Q$14</formula>
    </cfRule>
  </conditionalFormatting>
  <conditionalFormatting sqref="R12">
    <cfRule type="cellIs" dxfId="419" priority="307" stopIfTrue="1" operator="lessThan">
      <formula>$R$13</formula>
    </cfRule>
    <cfRule type="cellIs" dxfId="418" priority="308" stopIfTrue="1" operator="between">
      <formula>$R$13</formula>
      <formula>$R$14</formula>
    </cfRule>
    <cfRule type="cellIs" dxfId="417" priority="309" stopIfTrue="1" operator="greaterThan">
      <formula>$R$14</formula>
    </cfRule>
  </conditionalFormatting>
  <conditionalFormatting sqref="S12">
    <cfRule type="cellIs" dxfId="416" priority="304" stopIfTrue="1" operator="lessThan">
      <formula>$S$13</formula>
    </cfRule>
    <cfRule type="cellIs" dxfId="415" priority="305" stopIfTrue="1" operator="between">
      <formula>$S$13</formula>
      <formula>$S$14</formula>
    </cfRule>
    <cfRule type="cellIs" dxfId="414" priority="306" stopIfTrue="1" operator="greaterThan">
      <formula>$S$14</formula>
    </cfRule>
  </conditionalFormatting>
  <conditionalFormatting sqref="T12">
    <cfRule type="cellIs" dxfId="413" priority="301" stopIfTrue="1" operator="lessThan">
      <formula>$T$13</formula>
    </cfRule>
    <cfRule type="cellIs" dxfId="412" priority="302" stopIfTrue="1" operator="between">
      <formula>$T$13</formula>
      <formula>$T$14</formula>
    </cfRule>
    <cfRule type="cellIs" dxfId="411" priority="303" stopIfTrue="1" operator="greaterThan">
      <formula>$T$14</formula>
    </cfRule>
  </conditionalFormatting>
  <conditionalFormatting sqref="U12">
    <cfRule type="cellIs" dxfId="410" priority="298" stopIfTrue="1" operator="lessThan">
      <formula>$U$13</formula>
    </cfRule>
    <cfRule type="cellIs" dxfId="409" priority="299" stopIfTrue="1" operator="between">
      <formula>$U$13</formula>
      <formula>$U$14</formula>
    </cfRule>
    <cfRule type="cellIs" dxfId="408" priority="300" stopIfTrue="1" operator="greaterThan">
      <formula>$U$14</formula>
    </cfRule>
  </conditionalFormatting>
  <conditionalFormatting sqref="V12">
    <cfRule type="cellIs" dxfId="407" priority="295" stopIfTrue="1" operator="lessThan">
      <formula>$V$13</formula>
    </cfRule>
    <cfRule type="cellIs" dxfId="406" priority="296" stopIfTrue="1" operator="between">
      <formula>$V$13</formula>
      <formula>$V$14</formula>
    </cfRule>
    <cfRule type="cellIs" dxfId="405" priority="297" stopIfTrue="1" operator="greaterThan">
      <formula>$V$14</formula>
    </cfRule>
  </conditionalFormatting>
  <conditionalFormatting sqref="W12">
    <cfRule type="cellIs" dxfId="404" priority="292" stopIfTrue="1" operator="lessThan">
      <formula>$W$13</formula>
    </cfRule>
    <cfRule type="cellIs" dxfId="403" priority="293" stopIfTrue="1" operator="between">
      <formula>$W$13</formula>
      <formula>$W$14</formula>
    </cfRule>
    <cfRule type="cellIs" dxfId="402" priority="294" stopIfTrue="1" operator="greaterThan">
      <formula>$W$14</formula>
    </cfRule>
  </conditionalFormatting>
  <conditionalFormatting sqref="X12">
    <cfRule type="cellIs" dxfId="401" priority="289" stopIfTrue="1" operator="lessThan">
      <formula>$X$13</formula>
    </cfRule>
    <cfRule type="cellIs" dxfId="400" priority="290" stopIfTrue="1" operator="between">
      <formula>$X$13</formula>
      <formula>$X$14</formula>
    </cfRule>
    <cfRule type="cellIs" dxfId="399" priority="291" stopIfTrue="1" operator="greaterThan">
      <formula>$X$14</formula>
    </cfRule>
  </conditionalFormatting>
  <conditionalFormatting sqref="Y12">
    <cfRule type="cellIs" dxfId="398" priority="286" stopIfTrue="1" operator="lessThan">
      <formula>$Y$13</formula>
    </cfRule>
    <cfRule type="cellIs" dxfId="397" priority="287" stopIfTrue="1" operator="between">
      <formula>$Y$13</formula>
      <formula>$Y$14</formula>
    </cfRule>
    <cfRule type="cellIs" dxfId="396" priority="288" stopIfTrue="1" operator="greaterThan">
      <formula>$Y$14</formula>
    </cfRule>
  </conditionalFormatting>
  <conditionalFormatting sqref="Z12">
    <cfRule type="cellIs" dxfId="395" priority="283" stopIfTrue="1" operator="lessThan">
      <formula>$Z$13</formula>
    </cfRule>
    <cfRule type="cellIs" dxfId="394" priority="284" stopIfTrue="1" operator="between">
      <formula>$Z$13</formula>
      <formula>$Z$14</formula>
    </cfRule>
    <cfRule type="cellIs" dxfId="393" priority="285" stopIfTrue="1" operator="greaterThan">
      <formula>$Z$14</formula>
    </cfRule>
  </conditionalFormatting>
  <conditionalFormatting sqref="AA12">
    <cfRule type="cellIs" dxfId="392" priority="280" stopIfTrue="1" operator="lessThan">
      <formula>$AA$13</formula>
    </cfRule>
    <cfRule type="cellIs" dxfId="391" priority="281" stopIfTrue="1" operator="between">
      <formula>$AA$13</formula>
      <formula>$AA$14</formula>
    </cfRule>
    <cfRule type="cellIs" dxfId="390" priority="282" stopIfTrue="1" operator="greaterThan">
      <formula>$AA$14</formula>
    </cfRule>
  </conditionalFormatting>
  <conditionalFormatting sqref="AB12">
    <cfRule type="cellIs" dxfId="389" priority="277" stopIfTrue="1" operator="lessThan">
      <formula>$AB$13</formula>
    </cfRule>
    <cfRule type="cellIs" dxfId="388" priority="278" stopIfTrue="1" operator="between">
      <formula>$AB$13</formula>
      <formula>$AB$14</formula>
    </cfRule>
    <cfRule type="cellIs" dxfId="387" priority="279" stopIfTrue="1" operator="greaterThan">
      <formula>$AB$14</formula>
    </cfRule>
  </conditionalFormatting>
  <conditionalFormatting sqref="AC12">
    <cfRule type="cellIs" dxfId="386" priority="274" stopIfTrue="1" operator="lessThan">
      <formula>$AC$13</formula>
    </cfRule>
    <cfRule type="cellIs" dxfId="385" priority="275" stopIfTrue="1" operator="between">
      <formula>$AC$13</formula>
      <formula>$AC$14</formula>
    </cfRule>
    <cfRule type="cellIs" dxfId="384" priority="276" stopIfTrue="1" operator="greaterThan">
      <formula>$AC$14</formula>
    </cfRule>
  </conditionalFormatting>
  <conditionalFormatting sqref="AD12">
    <cfRule type="cellIs" dxfId="383" priority="271" stopIfTrue="1" operator="lessThan">
      <formula>$AD$13</formula>
    </cfRule>
    <cfRule type="cellIs" dxfId="382" priority="272" stopIfTrue="1" operator="between">
      <formula>$AD$13</formula>
      <formula>$AD$14</formula>
    </cfRule>
    <cfRule type="cellIs" dxfId="381" priority="273" stopIfTrue="1" operator="greaterThan">
      <formula>$AD$14</formula>
    </cfRule>
  </conditionalFormatting>
  <conditionalFormatting sqref="AE12">
    <cfRule type="cellIs" dxfId="380" priority="268" stopIfTrue="1" operator="lessThan">
      <formula>$AE$13</formula>
    </cfRule>
    <cfRule type="cellIs" dxfId="379" priority="269" stopIfTrue="1" operator="between">
      <formula>$AE$13</formula>
      <formula>$AE$14</formula>
    </cfRule>
    <cfRule type="cellIs" dxfId="378" priority="270" stopIfTrue="1" operator="greaterThan">
      <formula>$AE$14</formula>
    </cfRule>
  </conditionalFormatting>
  <conditionalFormatting sqref="AF12">
    <cfRule type="cellIs" dxfId="377" priority="265" stopIfTrue="1" operator="lessThan">
      <formula>$AF$13</formula>
    </cfRule>
    <cfRule type="cellIs" dxfId="376" priority="266" stopIfTrue="1" operator="between">
      <formula>$AF$13</formula>
      <formula>$AF$14</formula>
    </cfRule>
    <cfRule type="cellIs" dxfId="375" priority="267" stopIfTrue="1" operator="greaterThan">
      <formula>$AF$14</formula>
    </cfRule>
  </conditionalFormatting>
  <conditionalFormatting sqref="AG12">
    <cfRule type="cellIs" dxfId="374" priority="262" stopIfTrue="1" operator="lessThan">
      <formula>$AG$13</formula>
    </cfRule>
    <cfRule type="cellIs" dxfId="373" priority="263" stopIfTrue="1" operator="between">
      <formula>$AG$13</formula>
      <formula>$AG$14</formula>
    </cfRule>
    <cfRule type="cellIs" dxfId="372" priority="264" stopIfTrue="1" operator="greaterThan">
      <formula>$AG$14</formula>
    </cfRule>
  </conditionalFormatting>
  <conditionalFormatting sqref="AH12">
    <cfRule type="cellIs" dxfId="371" priority="259" stopIfTrue="1" operator="lessThan">
      <formula>$AH$13</formula>
    </cfRule>
    <cfRule type="cellIs" dxfId="370" priority="260" stopIfTrue="1" operator="between">
      <formula>$AH$13</formula>
      <formula>$AH$14</formula>
    </cfRule>
    <cfRule type="cellIs" dxfId="369" priority="261" stopIfTrue="1" operator="greaterThan">
      <formula>$AH$14</formula>
    </cfRule>
  </conditionalFormatting>
  <conditionalFormatting sqref="AI12">
    <cfRule type="cellIs" dxfId="368" priority="256" stopIfTrue="1" operator="lessThan">
      <formula>$AI$13</formula>
    </cfRule>
    <cfRule type="cellIs" dxfId="367" priority="257" stopIfTrue="1" operator="between">
      <formula>$AI$13</formula>
      <formula>$AI$14</formula>
    </cfRule>
    <cfRule type="cellIs" dxfId="366" priority="258" stopIfTrue="1" operator="greaterThan">
      <formula>$AI$14</formula>
    </cfRule>
  </conditionalFormatting>
  <conditionalFormatting sqref="AJ12">
    <cfRule type="cellIs" dxfId="365" priority="253" stopIfTrue="1" operator="lessThan">
      <formula>$AJ$13</formula>
    </cfRule>
    <cfRule type="cellIs" dxfId="364" priority="254" stopIfTrue="1" operator="between">
      <formula>$AJ$13</formula>
      <formula>$AJ$14</formula>
    </cfRule>
    <cfRule type="cellIs" dxfId="363" priority="255" stopIfTrue="1" operator="greaterThan">
      <formula>$AJ$14</formula>
    </cfRule>
  </conditionalFormatting>
  <conditionalFormatting sqref="AK12">
    <cfRule type="cellIs" dxfId="362" priority="250" stopIfTrue="1" operator="lessThan">
      <formula>$AK$13</formula>
    </cfRule>
    <cfRule type="cellIs" dxfId="361" priority="251" stopIfTrue="1" operator="between">
      <formula>$AK$13</formula>
      <formula>$AK$14</formula>
    </cfRule>
    <cfRule type="cellIs" dxfId="360" priority="252" stopIfTrue="1" operator="greaterThan">
      <formula>$AK$14</formula>
    </cfRule>
  </conditionalFormatting>
  <conditionalFormatting sqref="AL12">
    <cfRule type="cellIs" dxfId="359" priority="247" stopIfTrue="1" operator="lessThan">
      <formula>$AL$13</formula>
    </cfRule>
    <cfRule type="cellIs" dxfId="358" priority="248" stopIfTrue="1" operator="between">
      <formula>$AL$13</formula>
      <formula>$AL$14</formula>
    </cfRule>
    <cfRule type="cellIs" dxfId="357" priority="249" stopIfTrue="1" operator="greaterThan">
      <formula>$AL$14</formula>
    </cfRule>
  </conditionalFormatting>
  <conditionalFormatting sqref="AM12">
    <cfRule type="cellIs" dxfId="356" priority="244" stopIfTrue="1" operator="lessThan">
      <formula>$AM$13</formula>
    </cfRule>
    <cfRule type="cellIs" dxfId="355" priority="245" stopIfTrue="1" operator="between">
      <formula>$AM$13</formula>
      <formula>$AM$14</formula>
    </cfRule>
    <cfRule type="cellIs" dxfId="354" priority="246" stopIfTrue="1" operator="greaterThan">
      <formula>$AM$14</formula>
    </cfRule>
  </conditionalFormatting>
  <conditionalFormatting sqref="AN12">
    <cfRule type="cellIs" dxfId="353" priority="241" stopIfTrue="1" operator="lessThan">
      <formula>$AN$13</formula>
    </cfRule>
    <cfRule type="cellIs" dxfId="352" priority="242" stopIfTrue="1" operator="between">
      <formula>$AN$13</formula>
      <formula>$AN$14</formula>
    </cfRule>
    <cfRule type="cellIs" dxfId="351" priority="243" stopIfTrue="1" operator="greaterThan">
      <formula>$AN$14</formula>
    </cfRule>
  </conditionalFormatting>
  <conditionalFormatting sqref="AO12">
    <cfRule type="cellIs" dxfId="350" priority="238" stopIfTrue="1" operator="lessThan">
      <formula>$AO$13</formula>
    </cfRule>
    <cfRule type="cellIs" dxfId="349" priority="239" stopIfTrue="1" operator="between">
      <formula>$AO$13</formula>
      <formula>$AO$14</formula>
    </cfRule>
    <cfRule type="cellIs" dxfId="348" priority="240" stopIfTrue="1" operator="greaterThan">
      <formula>$AO$14</formula>
    </cfRule>
  </conditionalFormatting>
  <conditionalFormatting sqref="AP12">
    <cfRule type="cellIs" dxfId="347" priority="235" stopIfTrue="1" operator="lessThan">
      <formula>$AP$13</formula>
    </cfRule>
    <cfRule type="cellIs" dxfId="346" priority="236" stopIfTrue="1" operator="between">
      <formula>$AP$13</formula>
      <formula>$AP$14</formula>
    </cfRule>
    <cfRule type="cellIs" dxfId="345" priority="237" stopIfTrue="1" operator="greaterThan">
      <formula>$AP$14</formula>
    </cfRule>
  </conditionalFormatting>
  <conditionalFormatting sqref="AQ12">
    <cfRule type="cellIs" dxfId="344" priority="232" stopIfTrue="1" operator="lessThan">
      <formula>$AQ$13</formula>
    </cfRule>
    <cfRule type="cellIs" dxfId="343" priority="233" stopIfTrue="1" operator="between">
      <formula>$AQ$13</formula>
      <formula>$AQ$14</formula>
    </cfRule>
    <cfRule type="cellIs" dxfId="342" priority="234" stopIfTrue="1" operator="greaterThan">
      <formula>$AQ$14</formula>
    </cfRule>
  </conditionalFormatting>
  <conditionalFormatting sqref="AR12">
    <cfRule type="cellIs" dxfId="341" priority="229" stopIfTrue="1" operator="lessThan">
      <formula>$AR$13</formula>
    </cfRule>
    <cfRule type="cellIs" dxfId="340" priority="230" stopIfTrue="1" operator="between">
      <formula>$AR$13</formula>
      <formula>$AR$14</formula>
    </cfRule>
    <cfRule type="cellIs" dxfId="339" priority="231" stopIfTrue="1" operator="greaterThan">
      <formula>$AR$14</formula>
    </cfRule>
  </conditionalFormatting>
  <conditionalFormatting sqref="AS12">
    <cfRule type="cellIs" dxfId="338" priority="226" stopIfTrue="1" operator="lessThan">
      <formula>$AS$13</formula>
    </cfRule>
    <cfRule type="cellIs" dxfId="337" priority="227" stopIfTrue="1" operator="between">
      <formula>$AS$13</formula>
      <formula>$AS$14</formula>
    </cfRule>
    <cfRule type="cellIs" dxfId="336" priority="228" stopIfTrue="1" operator="greaterThan">
      <formula>$AS$14</formula>
    </cfRule>
  </conditionalFormatting>
  <conditionalFormatting sqref="AU12">
    <cfRule type="cellIs" dxfId="335" priority="220" stopIfTrue="1" operator="lessThan">
      <formula>$AU$13</formula>
    </cfRule>
    <cfRule type="cellIs" dxfId="334" priority="221" stopIfTrue="1" operator="between">
      <formula>$AU$13</formula>
      <formula>$AU$14</formula>
    </cfRule>
    <cfRule type="cellIs" dxfId="333" priority="222" stopIfTrue="1" operator="greaterThan">
      <formula>$AU$14</formula>
    </cfRule>
  </conditionalFormatting>
  <conditionalFormatting sqref="AV12">
    <cfRule type="cellIs" dxfId="332" priority="217" stopIfTrue="1" operator="lessThan">
      <formula>$AV$13</formula>
    </cfRule>
    <cfRule type="cellIs" dxfId="331" priority="218" stopIfTrue="1" operator="between">
      <formula>$AV$13</formula>
      <formula>$AV$14</formula>
    </cfRule>
    <cfRule type="cellIs" dxfId="330" priority="219" stopIfTrue="1" operator="greaterThan">
      <formula>$AV$14</formula>
    </cfRule>
  </conditionalFormatting>
  <conditionalFormatting sqref="AW12">
    <cfRule type="cellIs" dxfId="329" priority="214" stopIfTrue="1" operator="lessThan">
      <formula>$AW$13</formula>
    </cfRule>
    <cfRule type="cellIs" dxfId="328" priority="215" stopIfTrue="1" operator="between">
      <formula>$AW$13</formula>
      <formula>$AW$14</formula>
    </cfRule>
    <cfRule type="cellIs" dxfId="327" priority="216" stopIfTrue="1" operator="greaterThan">
      <formula>$AW$14</formula>
    </cfRule>
  </conditionalFormatting>
  <conditionalFormatting sqref="AT12">
    <cfRule type="cellIs" dxfId="326" priority="208" stopIfTrue="1" operator="lessThan">
      <formula>$AT$13</formula>
    </cfRule>
    <cfRule type="cellIs" dxfId="325" priority="209" stopIfTrue="1" operator="between">
      <formula>$AT$13</formula>
      <formula>$AT$14</formula>
    </cfRule>
    <cfRule type="cellIs" dxfId="324" priority="210" stopIfTrue="1" operator="greaterThan">
      <formula>$AT$14</formula>
    </cfRule>
  </conditionalFormatting>
  <conditionalFormatting sqref="AA9">
    <cfRule type="cellIs" dxfId="323" priority="205" stopIfTrue="1" operator="lessThan">
      <formula>$AA$10</formula>
    </cfRule>
    <cfRule type="cellIs" dxfId="322" priority="206" stopIfTrue="1" operator="between">
      <formula>$AA$10</formula>
      <formula>$AA$11</formula>
    </cfRule>
    <cfRule type="cellIs" dxfId="321" priority="207" stopIfTrue="1" operator="greaterThan">
      <formula>$AA$11</formula>
    </cfRule>
  </conditionalFormatting>
  <conditionalFormatting sqref="AB9">
    <cfRule type="cellIs" dxfId="320" priority="202" stopIfTrue="1" operator="lessThan">
      <formula>$AB$10</formula>
    </cfRule>
    <cfRule type="cellIs" dxfId="319" priority="203" stopIfTrue="1" operator="between">
      <formula>$AB$10</formula>
      <formula>$AB$11</formula>
    </cfRule>
    <cfRule type="cellIs" dxfId="318" priority="204" stopIfTrue="1" operator="greaterThan">
      <formula>$AB$11</formula>
    </cfRule>
  </conditionalFormatting>
  <conditionalFormatting sqref="AC9">
    <cfRule type="cellIs" dxfId="317" priority="199" stopIfTrue="1" operator="lessThan">
      <formula>$AC$10</formula>
    </cfRule>
    <cfRule type="cellIs" dxfId="316" priority="200" stopIfTrue="1" operator="between">
      <formula>$AC$10</formula>
      <formula>$AC$11</formula>
    </cfRule>
    <cfRule type="cellIs" dxfId="315" priority="201" stopIfTrue="1" operator="greaterThan">
      <formula>$AC$11</formula>
    </cfRule>
  </conditionalFormatting>
  <conditionalFormatting sqref="AD9">
    <cfRule type="cellIs" dxfId="314" priority="196" stopIfTrue="1" operator="lessThan">
      <formula>$AD$10</formula>
    </cfRule>
    <cfRule type="cellIs" dxfId="313" priority="197" stopIfTrue="1" operator="between">
      <formula>$AD$10</formula>
      <formula>$AD$11</formula>
    </cfRule>
    <cfRule type="cellIs" dxfId="312" priority="198" stopIfTrue="1" operator="greaterThan">
      <formula>$AD$11</formula>
    </cfRule>
  </conditionalFormatting>
  <conditionalFormatting sqref="AE9">
    <cfRule type="cellIs" dxfId="311" priority="193" stopIfTrue="1" operator="lessThan">
      <formula>$AE$10</formula>
    </cfRule>
    <cfRule type="cellIs" dxfId="310" priority="194" stopIfTrue="1" operator="between">
      <formula>$AE$10</formula>
      <formula>$AE$11</formula>
    </cfRule>
    <cfRule type="cellIs" dxfId="309" priority="195" stopIfTrue="1" operator="greaterThan">
      <formula>$AE$11</formula>
    </cfRule>
  </conditionalFormatting>
  <conditionalFormatting sqref="AF9">
    <cfRule type="cellIs" dxfId="308" priority="190" stopIfTrue="1" operator="lessThan">
      <formula>$AF$10</formula>
    </cfRule>
    <cfRule type="cellIs" dxfId="307" priority="191" stopIfTrue="1" operator="between">
      <formula>$AF$10</formula>
      <formula>$AF$11</formula>
    </cfRule>
    <cfRule type="cellIs" dxfId="306" priority="192" stopIfTrue="1" operator="greaterThan">
      <formula>$AF$11</formula>
    </cfRule>
  </conditionalFormatting>
  <conditionalFormatting sqref="AG9">
    <cfRule type="cellIs" dxfId="305" priority="187" stopIfTrue="1" operator="lessThan">
      <formula>$AG$10</formula>
    </cfRule>
    <cfRule type="cellIs" dxfId="304" priority="188" stopIfTrue="1" operator="between">
      <formula>$AG$10</formula>
      <formula>$AG$11</formula>
    </cfRule>
    <cfRule type="cellIs" dxfId="303" priority="189" stopIfTrue="1" operator="greaterThan">
      <formula>$AG$11</formula>
    </cfRule>
  </conditionalFormatting>
  <conditionalFormatting sqref="AH9">
    <cfRule type="cellIs" dxfId="302" priority="184" stopIfTrue="1" operator="lessThan">
      <formula>$AH$10</formula>
    </cfRule>
    <cfRule type="cellIs" dxfId="301" priority="185" stopIfTrue="1" operator="between">
      <formula>$AH$10</formula>
      <formula>$AH$11</formula>
    </cfRule>
    <cfRule type="cellIs" dxfId="300" priority="186" stopIfTrue="1" operator="greaterThan">
      <formula>$AH$11</formula>
    </cfRule>
  </conditionalFormatting>
  <conditionalFormatting sqref="AI9">
    <cfRule type="cellIs" dxfId="299" priority="181" stopIfTrue="1" operator="lessThan">
      <formula>$AI$10</formula>
    </cfRule>
    <cfRule type="cellIs" dxfId="298" priority="182" stopIfTrue="1" operator="between">
      <formula>$AI$10</formula>
      <formula>$AI$11</formula>
    </cfRule>
    <cfRule type="cellIs" dxfId="297" priority="183" stopIfTrue="1" operator="greaterThan">
      <formula>$AI$11</formula>
    </cfRule>
  </conditionalFormatting>
  <conditionalFormatting sqref="AJ9">
    <cfRule type="cellIs" dxfId="296" priority="178" stopIfTrue="1" operator="lessThan">
      <formula>$AJ$10</formula>
    </cfRule>
    <cfRule type="cellIs" dxfId="295" priority="179" stopIfTrue="1" operator="between">
      <formula>$AJ$10</formula>
      <formula>$AJ$11</formula>
    </cfRule>
    <cfRule type="cellIs" dxfId="294" priority="180" stopIfTrue="1" operator="greaterThan">
      <formula>$AJ$11</formula>
    </cfRule>
  </conditionalFormatting>
  <conditionalFormatting sqref="AK9">
    <cfRule type="cellIs" dxfId="293" priority="175" stopIfTrue="1" operator="lessThan">
      <formula>$AK$10</formula>
    </cfRule>
    <cfRule type="cellIs" dxfId="292" priority="176" stopIfTrue="1" operator="between">
      <formula>$AK$10</formula>
      <formula>$AK$11</formula>
    </cfRule>
    <cfRule type="cellIs" dxfId="291" priority="177" stopIfTrue="1" operator="greaterThan">
      <formula>$AK$11</formula>
    </cfRule>
  </conditionalFormatting>
  <conditionalFormatting sqref="AL9">
    <cfRule type="cellIs" dxfId="290" priority="172" stopIfTrue="1" operator="lessThan">
      <formula>$AL$10</formula>
    </cfRule>
    <cfRule type="cellIs" dxfId="289" priority="173" stopIfTrue="1" operator="between">
      <formula>$AL$10</formula>
      <formula>$AL$11</formula>
    </cfRule>
    <cfRule type="cellIs" dxfId="288" priority="174" stopIfTrue="1" operator="greaterThan">
      <formula>$AL$11</formula>
    </cfRule>
  </conditionalFormatting>
  <conditionalFormatting sqref="AM9">
    <cfRule type="cellIs" dxfId="287" priority="169" stopIfTrue="1" operator="lessThan">
      <formula>$AM$10</formula>
    </cfRule>
    <cfRule type="cellIs" dxfId="286" priority="170" stopIfTrue="1" operator="between">
      <formula>$AM$10</formula>
      <formula>$AM$11</formula>
    </cfRule>
    <cfRule type="cellIs" dxfId="285" priority="171" stopIfTrue="1" operator="greaterThan">
      <formula>$AM$11</formula>
    </cfRule>
  </conditionalFormatting>
  <conditionalFormatting sqref="AN9">
    <cfRule type="cellIs" dxfId="284" priority="166" stopIfTrue="1" operator="lessThan">
      <formula>$AN$10</formula>
    </cfRule>
    <cfRule type="cellIs" dxfId="283" priority="167" stopIfTrue="1" operator="between">
      <formula>$AN$10</formula>
      <formula>$AN$11</formula>
    </cfRule>
    <cfRule type="cellIs" dxfId="282" priority="168" stopIfTrue="1" operator="greaterThan">
      <formula>$AN$11</formula>
    </cfRule>
  </conditionalFormatting>
  <conditionalFormatting sqref="AO9">
    <cfRule type="cellIs" dxfId="281" priority="163" stopIfTrue="1" operator="lessThan">
      <formula>$AO$10</formula>
    </cfRule>
    <cfRule type="cellIs" dxfId="280" priority="164" stopIfTrue="1" operator="between">
      <formula>$AO$10</formula>
      <formula>$AO$11</formula>
    </cfRule>
    <cfRule type="cellIs" dxfId="279" priority="165" stopIfTrue="1" operator="greaterThan">
      <formula>$AO$11</formula>
    </cfRule>
  </conditionalFormatting>
  <conditionalFormatting sqref="AP9">
    <cfRule type="cellIs" dxfId="278" priority="160" stopIfTrue="1" operator="lessThan">
      <formula>$AP$10</formula>
    </cfRule>
    <cfRule type="cellIs" dxfId="277" priority="161" stopIfTrue="1" operator="between">
      <formula>$AP$10</formula>
      <formula>$AP$11</formula>
    </cfRule>
    <cfRule type="cellIs" dxfId="276" priority="162" stopIfTrue="1" operator="greaterThan">
      <formula>$AP$11</formula>
    </cfRule>
  </conditionalFormatting>
  <conditionalFormatting sqref="AQ9">
    <cfRule type="cellIs" dxfId="275" priority="157" stopIfTrue="1" operator="lessThan">
      <formula>$AQ$10</formula>
    </cfRule>
    <cfRule type="cellIs" dxfId="274" priority="158" stopIfTrue="1" operator="between">
      <formula>$AQ$10</formula>
      <formula>$AQ$11</formula>
    </cfRule>
    <cfRule type="cellIs" dxfId="273" priority="159" stopIfTrue="1" operator="greaterThan">
      <formula>$AQ$11</formula>
    </cfRule>
  </conditionalFormatting>
  <conditionalFormatting sqref="AR9">
    <cfRule type="cellIs" dxfId="272" priority="154" stopIfTrue="1" operator="lessThan">
      <formula>$AR$10</formula>
    </cfRule>
    <cfRule type="cellIs" dxfId="271" priority="155" stopIfTrue="1" operator="between">
      <formula>$AR$10</formula>
      <formula>$AR$11</formula>
    </cfRule>
    <cfRule type="cellIs" dxfId="270" priority="156" stopIfTrue="1" operator="greaterThan">
      <formula>$AR$11</formula>
    </cfRule>
  </conditionalFormatting>
  <conditionalFormatting sqref="AS9">
    <cfRule type="cellIs" dxfId="269" priority="151" stopIfTrue="1" operator="lessThan">
      <formula>$AS$10</formula>
    </cfRule>
    <cfRule type="cellIs" dxfId="268" priority="152" stopIfTrue="1" operator="between">
      <formula>$AS$10</formula>
      <formula>$AS$11</formula>
    </cfRule>
    <cfRule type="cellIs" dxfId="267" priority="153" stopIfTrue="1" operator="greaterThan">
      <formula>$AS$11</formula>
    </cfRule>
  </conditionalFormatting>
  <conditionalFormatting sqref="AT9">
    <cfRule type="cellIs" dxfId="266" priority="148" stopIfTrue="1" operator="lessThan">
      <formula>$AT$10</formula>
    </cfRule>
    <cfRule type="cellIs" dxfId="265" priority="149" stopIfTrue="1" operator="between">
      <formula>$AT$10</formula>
      <formula>$AT$11</formula>
    </cfRule>
    <cfRule type="cellIs" dxfId="264" priority="150" stopIfTrue="1" operator="greaterThan">
      <formula>$AT$11</formula>
    </cfRule>
  </conditionalFormatting>
  <conditionalFormatting sqref="AU9">
    <cfRule type="cellIs" dxfId="263" priority="145" stopIfTrue="1" operator="lessThan">
      <formula>$AU$10</formula>
    </cfRule>
    <cfRule type="cellIs" dxfId="262" priority="146" stopIfTrue="1" operator="between">
      <formula>$AU$10</formula>
      <formula>$AU$11</formula>
    </cfRule>
    <cfRule type="cellIs" dxfId="261" priority="147" stopIfTrue="1" operator="greaterThan">
      <formula>$AU$11</formula>
    </cfRule>
  </conditionalFormatting>
  <conditionalFormatting sqref="AV9">
    <cfRule type="cellIs" dxfId="260" priority="142" stopIfTrue="1" operator="lessThan">
      <formula>$AV$10</formula>
    </cfRule>
    <cfRule type="cellIs" dxfId="259" priority="143" stopIfTrue="1" operator="between">
      <formula>$AV$10</formula>
      <formula>$AV$11</formula>
    </cfRule>
    <cfRule type="cellIs" dxfId="258" priority="144" stopIfTrue="1" operator="greaterThan">
      <formula>$AV$11</formula>
    </cfRule>
  </conditionalFormatting>
  <conditionalFormatting sqref="AW9">
    <cfRule type="cellIs" dxfId="257" priority="139" stopIfTrue="1" operator="lessThan">
      <formula>$AW$10</formula>
    </cfRule>
    <cfRule type="cellIs" dxfId="256" priority="140" stopIfTrue="1" operator="between">
      <formula>$AW$10</formula>
      <formula>$AW$11</formula>
    </cfRule>
    <cfRule type="cellIs" dxfId="255" priority="141" stopIfTrue="1" operator="greaterThan">
      <formula>$AW$11</formula>
    </cfRule>
  </conditionalFormatting>
  <conditionalFormatting sqref="D15">
    <cfRule type="cellIs" dxfId="254" priority="136" stopIfTrue="1" operator="lessThan">
      <formula>$D$16</formula>
    </cfRule>
    <cfRule type="cellIs" dxfId="253" priority="137" stopIfTrue="1" operator="between">
      <formula>$D$16</formula>
      <formula>$D$17</formula>
    </cfRule>
    <cfRule type="cellIs" dxfId="252" priority="138" stopIfTrue="1" operator="greaterThan">
      <formula>$D$17</formula>
    </cfRule>
  </conditionalFormatting>
  <conditionalFormatting sqref="E15">
    <cfRule type="cellIs" dxfId="251" priority="133" stopIfTrue="1" operator="lessThan">
      <formula>$E$16</formula>
    </cfRule>
    <cfRule type="cellIs" dxfId="250" priority="134" stopIfTrue="1" operator="between">
      <formula>$E$16</formula>
      <formula>$E$17</formula>
    </cfRule>
    <cfRule type="cellIs" dxfId="249" priority="135" stopIfTrue="1" operator="greaterThan">
      <formula>$E$17</formula>
    </cfRule>
  </conditionalFormatting>
  <conditionalFormatting sqref="F15">
    <cfRule type="cellIs" dxfId="248" priority="130" stopIfTrue="1" operator="lessThan">
      <formula>$F$16</formula>
    </cfRule>
    <cfRule type="cellIs" dxfId="247" priority="131" stopIfTrue="1" operator="between">
      <formula>$F$16</formula>
      <formula>$F$17</formula>
    </cfRule>
    <cfRule type="cellIs" dxfId="246" priority="132" stopIfTrue="1" operator="greaterThan">
      <formula>$F$17</formula>
    </cfRule>
  </conditionalFormatting>
  <conditionalFormatting sqref="G15">
    <cfRule type="cellIs" dxfId="245" priority="127" stopIfTrue="1" operator="lessThan">
      <formula>$G$16</formula>
    </cfRule>
    <cfRule type="cellIs" dxfId="244" priority="128" stopIfTrue="1" operator="between">
      <formula>$G$16</formula>
      <formula>$G$17</formula>
    </cfRule>
    <cfRule type="cellIs" dxfId="243" priority="129" stopIfTrue="1" operator="greaterThan">
      <formula>$G$17</formula>
    </cfRule>
  </conditionalFormatting>
  <conditionalFormatting sqref="H15">
    <cfRule type="cellIs" dxfId="242" priority="124" stopIfTrue="1" operator="lessThan">
      <formula>$H$16</formula>
    </cfRule>
    <cfRule type="cellIs" dxfId="241" priority="125" stopIfTrue="1" operator="between">
      <formula>$H$16</formula>
      <formula>$H$17</formula>
    </cfRule>
    <cfRule type="cellIs" dxfId="240" priority="126" stopIfTrue="1" operator="greaterThan">
      <formula>$H$17</formula>
    </cfRule>
  </conditionalFormatting>
  <conditionalFormatting sqref="I15">
    <cfRule type="cellIs" dxfId="239" priority="121" stopIfTrue="1" operator="lessThan">
      <formula>$I$16</formula>
    </cfRule>
    <cfRule type="cellIs" dxfId="238" priority="122" stopIfTrue="1" operator="between">
      <formula>$I$16</formula>
      <formula>$I$17</formula>
    </cfRule>
    <cfRule type="cellIs" dxfId="237" priority="123" stopIfTrue="1" operator="greaterThan">
      <formula>$I$17</formula>
    </cfRule>
  </conditionalFormatting>
  <conditionalFormatting sqref="J15">
    <cfRule type="cellIs" dxfId="236" priority="118" stopIfTrue="1" operator="lessThan">
      <formula>$J$16</formula>
    </cfRule>
    <cfRule type="cellIs" dxfId="235" priority="119" stopIfTrue="1" operator="between">
      <formula>$J$16</formula>
      <formula>$J$17</formula>
    </cfRule>
    <cfRule type="cellIs" dxfId="234" priority="120" stopIfTrue="1" operator="greaterThan">
      <formula>$J$17</formula>
    </cfRule>
  </conditionalFormatting>
  <conditionalFormatting sqref="K15">
    <cfRule type="cellIs" dxfId="233" priority="115" stopIfTrue="1" operator="lessThan">
      <formula>$K$16</formula>
    </cfRule>
    <cfRule type="cellIs" dxfId="232" priority="116" stopIfTrue="1" operator="between">
      <formula>$K$16</formula>
      <formula>$K$17</formula>
    </cfRule>
    <cfRule type="cellIs" dxfId="231" priority="117" stopIfTrue="1" operator="greaterThan">
      <formula>$K$17</formula>
    </cfRule>
  </conditionalFormatting>
  <conditionalFormatting sqref="L15">
    <cfRule type="cellIs" dxfId="230" priority="112" stopIfTrue="1" operator="lessThan">
      <formula>$L$16</formula>
    </cfRule>
    <cfRule type="cellIs" dxfId="229" priority="113" stopIfTrue="1" operator="between">
      <formula>$L$16</formula>
      <formula>$L$17</formula>
    </cfRule>
    <cfRule type="cellIs" dxfId="228" priority="114" stopIfTrue="1" operator="greaterThan">
      <formula>$L$17</formula>
    </cfRule>
  </conditionalFormatting>
  <conditionalFormatting sqref="M15">
    <cfRule type="cellIs" dxfId="227" priority="109" stopIfTrue="1" operator="lessThan">
      <formula>$M$16</formula>
    </cfRule>
    <cfRule type="cellIs" dxfId="226" priority="110" stopIfTrue="1" operator="between">
      <formula>$M$16</formula>
      <formula>$M$17</formula>
    </cfRule>
    <cfRule type="cellIs" dxfId="225" priority="111" stopIfTrue="1" operator="greaterThan">
      <formula>$M$17</formula>
    </cfRule>
  </conditionalFormatting>
  <conditionalFormatting sqref="N15">
    <cfRule type="cellIs" dxfId="224" priority="106" stopIfTrue="1" operator="lessThan">
      <formula>$N$16</formula>
    </cfRule>
    <cfRule type="cellIs" dxfId="223" priority="107" stopIfTrue="1" operator="between">
      <formula>$N$16</formula>
      <formula>$N$17</formula>
    </cfRule>
    <cfRule type="cellIs" dxfId="222" priority="108" stopIfTrue="1" operator="greaterThan">
      <formula>$N$17</formula>
    </cfRule>
  </conditionalFormatting>
  <conditionalFormatting sqref="O15">
    <cfRule type="cellIs" dxfId="221" priority="103" stopIfTrue="1" operator="lessThan">
      <formula>$O$16</formula>
    </cfRule>
    <cfRule type="cellIs" dxfId="220" priority="104" stopIfTrue="1" operator="between">
      <formula>$O$16</formula>
      <formula>$O$17</formula>
    </cfRule>
    <cfRule type="cellIs" dxfId="219" priority="105" stopIfTrue="1" operator="greaterThan">
      <formula>$O$17</formula>
    </cfRule>
  </conditionalFormatting>
  <conditionalFormatting sqref="P15">
    <cfRule type="cellIs" dxfId="218" priority="100" stopIfTrue="1" operator="lessThan">
      <formula>$P$16</formula>
    </cfRule>
    <cfRule type="cellIs" dxfId="217" priority="101" stopIfTrue="1" operator="between">
      <formula>$P$16</formula>
      <formula>$P$17</formula>
    </cfRule>
    <cfRule type="cellIs" dxfId="216" priority="102" stopIfTrue="1" operator="greaterThan">
      <formula>$P$17</formula>
    </cfRule>
  </conditionalFormatting>
  <conditionalFormatting sqref="Q15">
    <cfRule type="cellIs" dxfId="215" priority="97" stopIfTrue="1" operator="lessThan">
      <formula>$Q$16</formula>
    </cfRule>
    <cfRule type="cellIs" dxfId="214" priority="98" stopIfTrue="1" operator="between">
      <formula>$Q$16</formula>
      <formula>$Q$17</formula>
    </cfRule>
    <cfRule type="cellIs" dxfId="213" priority="99" stopIfTrue="1" operator="greaterThan">
      <formula>$Q$17</formula>
    </cfRule>
  </conditionalFormatting>
  <conditionalFormatting sqref="R15">
    <cfRule type="cellIs" dxfId="212" priority="94" stopIfTrue="1" operator="lessThan">
      <formula>$R$16</formula>
    </cfRule>
    <cfRule type="cellIs" dxfId="211" priority="95" stopIfTrue="1" operator="between">
      <formula>$R$16</formula>
      <formula>$R$17</formula>
    </cfRule>
    <cfRule type="cellIs" dxfId="210" priority="96" stopIfTrue="1" operator="greaterThan">
      <formula>$R$17</formula>
    </cfRule>
  </conditionalFormatting>
  <conditionalFormatting sqref="S15">
    <cfRule type="cellIs" dxfId="209" priority="91" stopIfTrue="1" operator="lessThan">
      <formula>$S$16</formula>
    </cfRule>
    <cfRule type="cellIs" dxfId="208" priority="92" stopIfTrue="1" operator="between">
      <formula>$S$16</formula>
      <formula>$S$17</formula>
    </cfRule>
    <cfRule type="cellIs" dxfId="207" priority="93" stopIfTrue="1" operator="greaterThan">
      <formula>$S$17</formula>
    </cfRule>
  </conditionalFormatting>
  <conditionalFormatting sqref="T15">
    <cfRule type="cellIs" dxfId="206" priority="88" stopIfTrue="1" operator="lessThan">
      <formula>$T$16</formula>
    </cfRule>
    <cfRule type="cellIs" dxfId="205" priority="89" stopIfTrue="1" operator="between">
      <formula>$T$16</formula>
      <formula>$T$17</formula>
    </cfRule>
    <cfRule type="cellIs" dxfId="204" priority="90" stopIfTrue="1" operator="greaterThan">
      <formula>$T$17</formula>
    </cfRule>
  </conditionalFormatting>
  <conditionalFormatting sqref="U15">
    <cfRule type="cellIs" dxfId="203" priority="85" stopIfTrue="1" operator="lessThan">
      <formula>$U$16</formula>
    </cfRule>
    <cfRule type="cellIs" dxfId="202" priority="86" stopIfTrue="1" operator="between">
      <formula>$U$16</formula>
      <formula>$U$17</formula>
    </cfRule>
    <cfRule type="cellIs" dxfId="201" priority="87" stopIfTrue="1" operator="greaterThan">
      <formula>$U$17</formula>
    </cfRule>
  </conditionalFormatting>
  <conditionalFormatting sqref="V15">
    <cfRule type="cellIs" dxfId="200" priority="82" stopIfTrue="1" operator="lessThan">
      <formula>$V$16</formula>
    </cfRule>
    <cfRule type="cellIs" dxfId="199" priority="83" stopIfTrue="1" operator="between">
      <formula>$V$16</formula>
      <formula>$V$17</formula>
    </cfRule>
    <cfRule type="cellIs" dxfId="198" priority="84" stopIfTrue="1" operator="greaterThan">
      <formula>$V$17</formula>
    </cfRule>
  </conditionalFormatting>
  <conditionalFormatting sqref="W15">
    <cfRule type="cellIs" dxfId="197" priority="79" stopIfTrue="1" operator="lessThan">
      <formula>$W$16</formula>
    </cfRule>
    <cfRule type="cellIs" dxfId="196" priority="80" stopIfTrue="1" operator="between">
      <formula>$W$16</formula>
      <formula>$W$17</formula>
    </cfRule>
    <cfRule type="cellIs" dxfId="195" priority="81" stopIfTrue="1" operator="greaterThan">
      <formula>$W$17</formula>
    </cfRule>
  </conditionalFormatting>
  <conditionalFormatting sqref="X15">
    <cfRule type="cellIs" dxfId="194" priority="76" stopIfTrue="1" operator="lessThan">
      <formula>$X$16</formula>
    </cfRule>
    <cfRule type="cellIs" dxfId="193" priority="77" stopIfTrue="1" operator="between">
      <formula>$X$16</formula>
      <formula>$X$17</formula>
    </cfRule>
    <cfRule type="cellIs" dxfId="192" priority="78" stopIfTrue="1" operator="greaterThan">
      <formula>$X$17</formula>
    </cfRule>
  </conditionalFormatting>
  <conditionalFormatting sqref="Y15">
    <cfRule type="cellIs" dxfId="191" priority="73" stopIfTrue="1" operator="lessThan">
      <formula>$Y$16</formula>
    </cfRule>
    <cfRule type="cellIs" dxfId="190" priority="74" stopIfTrue="1" operator="between">
      <formula>$Y$16</formula>
      <formula>$Y$17</formula>
    </cfRule>
    <cfRule type="cellIs" dxfId="189" priority="75" stopIfTrue="1" operator="greaterThan">
      <formula>$Y$17</formula>
    </cfRule>
  </conditionalFormatting>
  <conditionalFormatting sqref="Z15">
    <cfRule type="cellIs" dxfId="188" priority="70" stopIfTrue="1" operator="lessThan">
      <formula>$Z$16</formula>
    </cfRule>
    <cfRule type="cellIs" dxfId="187" priority="71" stopIfTrue="1" operator="between">
      <formula>$Z$16</formula>
      <formula>$Z$17</formula>
    </cfRule>
    <cfRule type="cellIs" dxfId="186" priority="72" stopIfTrue="1" operator="greaterThan">
      <formula>$Z$17</formula>
    </cfRule>
  </conditionalFormatting>
  <conditionalFormatting sqref="AA15">
    <cfRule type="cellIs" dxfId="185" priority="67" stopIfTrue="1" operator="lessThan">
      <formula>$AA$16</formula>
    </cfRule>
    <cfRule type="cellIs" dxfId="184" priority="68" stopIfTrue="1" operator="between">
      <formula>$AA$16</formula>
      <formula>$AA$17</formula>
    </cfRule>
    <cfRule type="cellIs" dxfId="183" priority="69" stopIfTrue="1" operator="greaterThan">
      <formula>$AA$17</formula>
    </cfRule>
  </conditionalFormatting>
  <conditionalFormatting sqref="AB15">
    <cfRule type="cellIs" dxfId="182" priority="64" stopIfTrue="1" operator="lessThan">
      <formula>$AB$16</formula>
    </cfRule>
    <cfRule type="cellIs" dxfId="181" priority="65" stopIfTrue="1" operator="between">
      <formula>$AB$16</formula>
      <formula>$AB$17</formula>
    </cfRule>
    <cfRule type="cellIs" dxfId="180" priority="66" stopIfTrue="1" operator="greaterThan">
      <formula>$AB$17</formula>
    </cfRule>
  </conditionalFormatting>
  <conditionalFormatting sqref="AC15">
    <cfRule type="cellIs" dxfId="179" priority="61" stopIfTrue="1" operator="lessThan">
      <formula>$AC$16</formula>
    </cfRule>
    <cfRule type="cellIs" dxfId="178" priority="62" stopIfTrue="1" operator="between">
      <formula>$AC$16</formula>
      <formula>$AC$17</formula>
    </cfRule>
    <cfRule type="cellIs" dxfId="177" priority="63" stopIfTrue="1" operator="greaterThan">
      <formula>$AC$17</formula>
    </cfRule>
  </conditionalFormatting>
  <conditionalFormatting sqref="AD15">
    <cfRule type="cellIs" dxfId="176" priority="58" stopIfTrue="1" operator="lessThan">
      <formula>$AD$16</formula>
    </cfRule>
    <cfRule type="cellIs" dxfId="175" priority="59" stopIfTrue="1" operator="between">
      <formula>$AD$16</formula>
      <formula>$AD$17</formula>
    </cfRule>
    <cfRule type="cellIs" dxfId="174" priority="60" stopIfTrue="1" operator="greaterThan">
      <formula>$AD$17</formula>
    </cfRule>
  </conditionalFormatting>
  <conditionalFormatting sqref="AE15">
    <cfRule type="cellIs" dxfId="173" priority="55" stopIfTrue="1" operator="lessThan">
      <formula>$AE$16</formula>
    </cfRule>
    <cfRule type="cellIs" dxfId="172" priority="56" stopIfTrue="1" operator="between">
      <formula>$AE$16</formula>
      <formula>$AE$17</formula>
    </cfRule>
    <cfRule type="cellIs" dxfId="171" priority="57" stopIfTrue="1" operator="greaterThan">
      <formula>$AE$17</formula>
    </cfRule>
  </conditionalFormatting>
  <conditionalFormatting sqref="AF15">
    <cfRule type="cellIs" dxfId="170" priority="52" stopIfTrue="1" operator="lessThan">
      <formula>$AF$16</formula>
    </cfRule>
    <cfRule type="cellIs" dxfId="169" priority="53" stopIfTrue="1" operator="between">
      <formula>$AF$16</formula>
      <formula>$AF$17</formula>
    </cfRule>
    <cfRule type="cellIs" dxfId="168" priority="54" stopIfTrue="1" operator="greaterThan">
      <formula>$AF$17</formula>
    </cfRule>
  </conditionalFormatting>
  <conditionalFormatting sqref="AG15">
    <cfRule type="cellIs" dxfId="167" priority="49" stopIfTrue="1" operator="lessThan">
      <formula>$AG$16</formula>
    </cfRule>
    <cfRule type="cellIs" dxfId="166" priority="50" stopIfTrue="1" operator="between">
      <formula>$AG$16</formula>
      <formula>$AG$17</formula>
    </cfRule>
    <cfRule type="cellIs" dxfId="165" priority="51" stopIfTrue="1" operator="greaterThan">
      <formula>$AG$17</formula>
    </cfRule>
  </conditionalFormatting>
  <conditionalFormatting sqref="AH15">
    <cfRule type="cellIs" dxfId="164" priority="46" stopIfTrue="1" operator="lessThan">
      <formula>$AH$16</formula>
    </cfRule>
    <cfRule type="cellIs" dxfId="163" priority="47" stopIfTrue="1" operator="between">
      <formula>$AH$16</formula>
      <formula>$AH$17</formula>
    </cfRule>
    <cfRule type="cellIs" dxfId="162" priority="48" stopIfTrue="1" operator="greaterThan">
      <formula>$AH$17</formula>
    </cfRule>
  </conditionalFormatting>
  <conditionalFormatting sqref="AI15">
    <cfRule type="cellIs" dxfId="161" priority="43" stopIfTrue="1" operator="lessThan">
      <formula>$AI$16</formula>
    </cfRule>
    <cfRule type="cellIs" dxfId="160" priority="44" stopIfTrue="1" operator="between">
      <formula>$AI$16</formula>
      <formula>$AI$17</formula>
    </cfRule>
    <cfRule type="cellIs" dxfId="159" priority="45" stopIfTrue="1" operator="greaterThan">
      <formula>$AI$17</formula>
    </cfRule>
  </conditionalFormatting>
  <conditionalFormatting sqref="AJ15">
    <cfRule type="cellIs" dxfId="158" priority="40" stopIfTrue="1" operator="lessThan">
      <formula>$AJ$16</formula>
    </cfRule>
    <cfRule type="cellIs" dxfId="157" priority="41" stopIfTrue="1" operator="between">
      <formula>$AJ$16</formula>
      <formula>$AJ$17</formula>
    </cfRule>
    <cfRule type="cellIs" dxfId="156" priority="42" stopIfTrue="1" operator="greaterThan">
      <formula>$AJ$17</formula>
    </cfRule>
  </conditionalFormatting>
  <conditionalFormatting sqref="AK15">
    <cfRule type="cellIs" dxfId="155" priority="37" stopIfTrue="1" operator="lessThan">
      <formula>$AK$16</formula>
    </cfRule>
    <cfRule type="cellIs" dxfId="154" priority="38" stopIfTrue="1" operator="between">
      <formula>$AK$16</formula>
      <formula>$AK$17</formula>
    </cfRule>
    <cfRule type="cellIs" dxfId="153" priority="39" stopIfTrue="1" operator="greaterThan">
      <formula>$AK$17</formula>
    </cfRule>
  </conditionalFormatting>
  <conditionalFormatting sqref="AL15">
    <cfRule type="cellIs" dxfId="152" priority="34" stopIfTrue="1" operator="lessThan">
      <formula>$AL$16</formula>
    </cfRule>
    <cfRule type="cellIs" dxfId="151" priority="35" stopIfTrue="1" operator="between">
      <formula>$AL$16</formula>
      <formula>$AL$17</formula>
    </cfRule>
    <cfRule type="cellIs" dxfId="150" priority="36" stopIfTrue="1" operator="greaterThan">
      <formula>$AL$17</formula>
    </cfRule>
  </conditionalFormatting>
  <conditionalFormatting sqref="AM15">
    <cfRule type="cellIs" dxfId="149" priority="31" stopIfTrue="1" operator="lessThan">
      <formula>$AM$16</formula>
    </cfRule>
    <cfRule type="cellIs" dxfId="148" priority="32" stopIfTrue="1" operator="between">
      <formula>$AM$16</formula>
      <formula>$AM$17</formula>
    </cfRule>
    <cfRule type="cellIs" dxfId="147" priority="33" stopIfTrue="1" operator="greaterThan">
      <formula>$AM$17</formula>
    </cfRule>
  </conditionalFormatting>
  <conditionalFormatting sqref="AN15">
    <cfRule type="cellIs" dxfId="146" priority="28" stopIfTrue="1" operator="lessThan">
      <formula>$AN$16</formula>
    </cfRule>
    <cfRule type="cellIs" dxfId="145" priority="29" stopIfTrue="1" operator="between">
      <formula>$AN$16</formula>
      <formula>$AN$17</formula>
    </cfRule>
    <cfRule type="cellIs" dxfId="144" priority="30" stopIfTrue="1" operator="greaterThan">
      <formula>$AN$17</formula>
    </cfRule>
  </conditionalFormatting>
  <conditionalFormatting sqref="AO15">
    <cfRule type="cellIs" dxfId="143" priority="25" stopIfTrue="1" operator="lessThan">
      <formula>$AO$16</formula>
    </cfRule>
    <cfRule type="cellIs" dxfId="142" priority="26" stopIfTrue="1" operator="between">
      <formula>$AO$16</formula>
      <formula>$AO$17</formula>
    </cfRule>
    <cfRule type="cellIs" dxfId="141" priority="27" stopIfTrue="1" operator="greaterThan">
      <formula>$AO$17</formula>
    </cfRule>
  </conditionalFormatting>
  <conditionalFormatting sqref="AP15">
    <cfRule type="cellIs" dxfId="140" priority="22" stopIfTrue="1" operator="lessThan">
      <formula>$AP$16</formula>
    </cfRule>
    <cfRule type="cellIs" dxfId="139" priority="23" stopIfTrue="1" operator="between">
      <formula>$AP$16</formula>
      <formula>$AP$17</formula>
    </cfRule>
    <cfRule type="cellIs" dxfId="138" priority="24" stopIfTrue="1" operator="greaterThan">
      <formula>$AP$17</formula>
    </cfRule>
  </conditionalFormatting>
  <conditionalFormatting sqref="AQ15">
    <cfRule type="cellIs" dxfId="137" priority="19" stopIfTrue="1" operator="lessThan">
      <formula>$AQ$16</formula>
    </cfRule>
    <cfRule type="cellIs" dxfId="136" priority="20" stopIfTrue="1" operator="between">
      <formula>$AQ$16</formula>
      <formula>$AQ$17</formula>
    </cfRule>
    <cfRule type="cellIs" dxfId="135" priority="21" stopIfTrue="1" operator="greaterThan">
      <formula>$AQ$17</formula>
    </cfRule>
  </conditionalFormatting>
  <conditionalFormatting sqref="AR15">
    <cfRule type="cellIs" dxfId="134" priority="16" stopIfTrue="1" operator="lessThan">
      <formula>$AR$16</formula>
    </cfRule>
    <cfRule type="cellIs" dxfId="133" priority="17" stopIfTrue="1" operator="between">
      <formula>$AR$16</formula>
      <formula>$AR$17</formula>
    </cfRule>
    <cfRule type="cellIs" dxfId="132" priority="18" stopIfTrue="1" operator="greaterThan">
      <formula>$AR$17</formula>
    </cfRule>
  </conditionalFormatting>
  <conditionalFormatting sqref="AS15">
    <cfRule type="cellIs" dxfId="131" priority="13" stopIfTrue="1" operator="lessThan">
      <formula>$AS$16</formula>
    </cfRule>
    <cfRule type="cellIs" dxfId="130" priority="14" stopIfTrue="1" operator="between">
      <formula>$AS$16</formula>
      <formula>$AS$17</formula>
    </cfRule>
    <cfRule type="cellIs" dxfId="129" priority="15" stopIfTrue="1" operator="greaterThan">
      <formula>$AS$17</formula>
    </cfRule>
  </conditionalFormatting>
  <conditionalFormatting sqref="AT15">
    <cfRule type="cellIs" dxfId="128" priority="10" stopIfTrue="1" operator="lessThan">
      <formula>$AT$16</formula>
    </cfRule>
    <cfRule type="cellIs" dxfId="127" priority="11" stopIfTrue="1" operator="between">
      <formula>$AT$16</formula>
      <formula>$AT$17</formula>
    </cfRule>
    <cfRule type="cellIs" dxfId="126" priority="12" stopIfTrue="1" operator="greaterThan">
      <formula>$AT$17</formula>
    </cfRule>
  </conditionalFormatting>
  <conditionalFormatting sqref="AU15">
    <cfRule type="cellIs" dxfId="125" priority="7" stopIfTrue="1" operator="lessThan">
      <formula>$AU$16</formula>
    </cfRule>
    <cfRule type="cellIs" dxfId="124" priority="8" stopIfTrue="1" operator="between">
      <formula>$AU$16</formula>
      <formula>$AU$17</formula>
    </cfRule>
    <cfRule type="cellIs" dxfId="123" priority="9" stopIfTrue="1" operator="greaterThan">
      <formula>$AU$17</formula>
    </cfRule>
  </conditionalFormatting>
  <conditionalFormatting sqref="AV15">
    <cfRule type="cellIs" dxfId="122" priority="4" stopIfTrue="1" operator="lessThan">
      <formula>$AV$16</formula>
    </cfRule>
    <cfRule type="cellIs" dxfId="121" priority="5" stopIfTrue="1" operator="between">
      <formula>$AV$16</formula>
      <formula>$AV$17</formula>
    </cfRule>
    <cfRule type="cellIs" dxfId="120" priority="6" stopIfTrue="1" operator="greaterThan">
      <formula>$AV$17</formula>
    </cfRule>
  </conditionalFormatting>
  <conditionalFormatting sqref="AW15">
    <cfRule type="cellIs" dxfId="119" priority="1" stopIfTrue="1" operator="lessThan">
      <formula>$AW$16</formula>
    </cfRule>
    <cfRule type="cellIs" dxfId="118" priority="2" stopIfTrue="1" operator="between">
      <formula>$AW$16</formula>
      <formula>$AW$17</formula>
    </cfRule>
    <cfRule type="cellIs" dxfId="117" priority="3" stopIfTrue="1" operator="greaterThan">
      <formula>$AW$17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4294967293" r:id="rId1"/>
  <headerFooter alignWithMargins="0">
    <oddHeader>&amp;L&amp;"Arial,Bold"&amp;14Bristol Leisure Management Partnership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zoomScale="75" zoomScaleNormal="75" zoomScalePageLayoutView="75" workbookViewId="0">
      <selection activeCell="C8" sqref="C8"/>
    </sheetView>
  </sheetViews>
  <sheetFormatPr defaultColWidth="8.81640625" defaultRowHeight="12.5"/>
  <cols>
    <col min="1" max="1" width="12" customWidth="1"/>
    <col min="2" max="2" width="8" customWidth="1"/>
    <col min="3" max="3" width="15.453125" customWidth="1"/>
    <col min="4" max="4" width="16.453125" customWidth="1"/>
    <col min="5" max="5" width="17.453125" customWidth="1"/>
    <col min="6" max="7" width="15.1796875" customWidth="1"/>
    <col min="8" max="8" width="15.6328125" customWidth="1"/>
    <col min="9" max="9" width="15.453125" customWidth="1"/>
    <col min="10" max="10" width="14.453125" customWidth="1"/>
    <col min="11" max="11" width="12.81640625" customWidth="1"/>
    <col min="12" max="12" width="15.453125" customWidth="1"/>
    <col min="13" max="13" width="19" customWidth="1"/>
    <col min="14" max="14" width="16" customWidth="1"/>
    <col min="15" max="15" width="16.453125" customWidth="1"/>
    <col min="16" max="16" width="16.6328125" customWidth="1"/>
    <col min="17" max="17" width="16.453125" customWidth="1"/>
    <col min="18" max="19" width="17.6328125" customWidth="1"/>
    <col min="20" max="20" width="15.36328125" customWidth="1"/>
    <col min="21" max="22" width="15.453125" customWidth="1"/>
    <col min="23" max="23" width="16.1796875" customWidth="1"/>
    <col min="24" max="24" width="15.453125" customWidth="1"/>
    <col min="25" max="25" width="18.1796875" customWidth="1"/>
    <col min="26" max="28" width="16.453125" customWidth="1"/>
    <col min="29" max="29" width="20.453125" customWidth="1"/>
    <col min="30" max="30" width="18.6328125" customWidth="1"/>
    <col min="31" max="31" width="16.6328125" customWidth="1"/>
    <col min="32" max="32" width="16.81640625" customWidth="1"/>
    <col min="33" max="33" width="17.6328125" customWidth="1"/>
    <col min="34" max="34" width="17.36328125" customWidth="1"/>
    <col min="35" max="35" width="17.453125" customWidth="1"/>
    <col min="36" max="36" width="17.81640625" customWidth="1"/>
    <col min="37" max="37" width="16.1796875" customWidth="1"/>
    <col min="38" max="38" width="15.36328125" customWidth="1"/>
    <col min="39" max="39" width="16.1796875" customWidth="1"/>
    <col min="40" max="40" width="15.453125" customWidth="1"/>
    <col min="41" max="41" width="17" customWidth="1"/>
  </cols>
  <sheetData>
    <row r="1" spans="1:41" ht="30.75" customHeight="1">
      <c r="A1" s="632" t="s">
        <v>456</v>
      </c>
      <c r="B1" s="508"/>
      <c r="C1" s="508"/>
      <c r="D1" s="508"/>
      <c r="E1" s="621"/>
      <c r="F1" s="621"/>
      <c r="G1" s="621"/>
      <c r="H1" s="509"/>
      <c r="I1" s="509"/>
      <c r="J1" s="509"/>
      <c r="K1" s="509"/>
    </row>
    <row r="2" spans="1:41" ht="30.75" customHeight="1">
      <c r="A2" s="310"/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41" ht="24" customHeight="1">
      <c r="A3" s="158"/>
      <c r="B3" s="312" t="s">
        <v>2</v>
      </c>
      <c r="C3" s="159"/>
      <c r="D3" s="243" t="s">
        <v>3</v>
      </c>
      <c r="E3" s="160"/>
      <c r="F3" s="313" t="s">
        <v>455</v>
      </c>
      <c r="G3" s="161"/>
      <c r="H3" s="243" t="s">
        <v>4</v>
      </c>
      <c r="I3" s="311"/>
      <c r="J3" s="201"/>
      <c r="K3" s="308"/>
    </row>
    <row r="4" spans="1:41" ht="18" customHeight="1"/>
    <row r="5" spans="1:41" ht="111" customHeight="1">
      <c r="A5" s="20"/>
      <c r="B5" s="20"/>
      <c r="C5" s="384" t="str">
        <f>'Community Perspective results'!$B$4</f>
        <v>% of people who would recommend  Valence House &amp; Eastbury Manor to a friend</v>
      </c>
      <c r="D5" s="384" t="str">
        <f>'Community Perspective results'!$B$5</f>
        <v>% people who would recommend Valence House to a friend</v>
      </c>
      <c r="E5" s="384" t="str">
        <f>'Community Perspective results'!$B$6</f>
        <v>% people who would recommend Eastbury Manor  to a friend</v>
      </c>
      <c r="F5" s="384" t="str">
        <f>'Community Perspective results'!$B$7</f>
        <v>% of people who had fun during their visit to Valence House &amp; Eastbury Manor</v>
      </c>
      <c r="G5" s="384" t="str">
        <f>'Community Perspective results'!$B$8</f>
        <v>% of people who had fun during their visit to Valence House</v>
      </c>
      <c r="H5" s="385" t="str">
        <f>'Community Perspective results'!$B$9</f>
        <v>% of people who had fun during their visit to Eastbury Manor</v>
      </c>
      <c r="I5" s="385" t="str">
        <f>'Community Perspective results'!$B$10</f>
        <v>% of people who  found their visit to Valence House &amp; Eastbury Manor welcoming</v>
      </c>
      <c r="J5" s="385" t="str">
        <f>'Community Perspective results'!$B$11</f>
        <v xml:space="preserve">% of people who found their visit to Valence House welcoming </v>
      </c>
      <c r="K5" s="385" t="str">
        <f>'Community Perspective results'!$B$12</f>
        <v>% of people who found their visit to Eastbury Manor welcoming</v>
      </c>
      <c r="L5" s="385" t="str">
        <f>'Community Perspective results'!$B$25</f>
        <v>% of visitors who are over 60</v>
      </c>
      <c r="M5" s="385" t="str">
        <f>'Community Perspective results'!$B$26</f>
        <v>% of visitors to Valence House who are over 60</v>
      </c>
      <c r="N5" s="385" t="str">
        <f>'Community Perspective results'!$B$27</f>
        <v>% of visitors to Eastbury Manor who are over 60</v>
      </c>
      <c r="O5" s="385" t="str">
        <f>'Community Perspective results'!$B$28</f>
        <v>% of visitors who are under 16</v>
      </c>
      <c r="P5" s="385" t="str">
        <f>'Community Perspective results'!$B$29</f>
        <v>% of visitors to Valence House who are under 16</v>
      </c>
      <c r="Q5" s="385" t="str">
        <f>'Community Perspective results'!$B$30</f>
        <v>% of visitors to Eastbury Manor who are under 16</v>
      </c>
      <c r="R5" s="384" t="str">
        <f>'Community Perspective results'!$B$31</f>
        <v>% of visitors who are female</v>
      </c>
      <c r="S5" s="384" t="str">
        <f>'Community Perspective results'!$B$32</f>
        <v>% of visitors to Valence House who are female</v>
      </c>
      <c r="T5" s="384" t="str">
        <f>'Community Perspective results'!$B$33</f>
        <v>% of visitors to Eastbury Manor who are female</v>
      </c>
      <c r="U5" s="384" t="str">
        <f>'Community Perspective results'!$B$34</f>
        <v>% of visitors who meet the requirements of DDA</v>
      </c>
      <c r="V5" s="384" t="str">
        <f>'Community Perspective results'!$B$35</f>
        <v>% of visitors to Valence House who meet the requirements of DDA</v>
      </c>
      <c r="W5" s="384" t="str">
        <f>'Community Perspective results'!$B$36</f>
        <v>% of visitors to Eastbury Manor who meet the requirements of DDA</v>
      </c>
      <c r="X5" s="384" t="str">
        <f>'Community Perspective results'!$B$37</f>
        <v>% of visitors from BME 'communities'</v>
      </c>
      <c r="Y5" s="384" t="str">
        <f>'Community Perspective results'!$B$38</f>
        <v xml:space="preserve">% of visitors to Valence House from BME 'communities' </v>
      </c>
      <c r="Z5" s="384" t="str">
        <f>'Community Perspective results'!$B$39</f>
        <v>% of visitors to Eastbury Manor from BME 'communities'</v>
      </c>
      <c r="AA5" s="384">
        <f>'Community Perspective results'!$B$40</f>
        <v>0</v>
      </c>
      <c r="AB5" s="384">
        <f>'Community Perspective results'!$B$41</f>
        <v>0</v>
      </c>
      <c r="AC5" s="384" t="str">
        <f>'Community Perspective results'!$B$42</f>
        <v>% of teachers who think that the education sessions help to develop the children's understanding of the heritage of the local area</v>
      </c>
      <c r="AD5" s="384" t="str">
        <f>'Community Perspective results'!$B$43</f>
        <v>% of visitors who understand more about the heritage of Barking &amp; Dagenham as a result of their visit</v>
      </c>
      <c r="AE5" s="384" t="str">
        <f>'Community Perspective results'!$B$44</f>
        <v>% of visitors who understand more about the heritage of Barking &amp; Dagenham as a result of their visit to Valence House</v>
      </c>
      <c r="AF5" s="384" t="str">
        <f>'Community Perspective results'!$B$45</f>
        <v xml:space="preserve">% of visitors who understand more about the heritage of Barking &amp; Dagenham as a result of their visit to Eastbury Manor </v>
      </c>
      <c r="AG5" s="384" t="str">
        <f>'Community Perspective results'!$B$46</f>
        <v>% of visitors who are more proud of Barking &amp; Dagenham after visiting Valence House or Eastbury Manor</v>
      </c>
      <c r="AH5" s="384" t="str">
        <f>'Community Perspective results'!$B$47</f>
        <v>% of visitors who are more proud of Barking &amp; Dagenham after visiting Valence House</v>
      </c>
      <c r="AI5" s="384" t="str">
        <f>'Community Perspective results'!$B$48</f>
        <v>% of visitors who are more proud of Barking &amp; Dagenham after visiting Eastbury Manor</v>
      </c>
      <c r="AJ5" s="384" t="str">
        <f>'Community Perspective results'!$B$57</f>
        <v>% of people who agree they are able to socialise/meet new people at Valence House &amp; Eastbury Manor events</v>
      </c>
      <c r="AK5" s="384">
        <f>'Community Perspective results'!$B$58</f>
        <v>0</v>
      </c>
      <c r="AL5" s="384">
        <f>'Community Perspective results'!$B$59</f>
        <v>0</v>
      </c>
      <c r="AM5" s="384" t="str">
        <f>'Community Perspective results'!$B$60</f>
        <v>% of volunteers who are satisfied that they learn, develop, socialise &amp; contribute to society through volunteering</v>
      </c>
      <c r="AN5" s="384" t="str">
        <f>'Community Perspective results'!$B$65</f>
        <v>% of enquiry users who are satisfied with access</v>
      </c>
      <c r="AO5" s="384" t="str">
        <f>'Staff Perspective results'!$B$4</f>
        <v>% of professional staff who are satisfied with their job (from quick internal staff survey)</v>
      </c>
    </row>
    <row r="6" spans="1:41" s="309" customFormat="1" ht="120.75" customHeight="1">
      <c r="A6" s="382" t="s">
        <v>25</v>
      </c>
      <c r="B6" s="627" t="s">
        <v>457</v>
      </c>
      <c r="C6" s="315">
        <f>'Community Perspective results'!$G$4</f>
        <v>0</v>
      </c>
      <c r="D6" s="315">
        <f>'Community Perspective results'!$G$5</f>
        <v>0</v>
      </c>
      <c r="E6" s="315">
        <f>'Community Perspective results'!$G$6</f>
        <v>0</v>
      </c>
      <c r="F6" s="315">
        <f>'Community Perspective results'!$G$7</f>
        <v>0</v>
      </c>
      <c r="G6" s="315">
        <f>'Community Perspective results'!$G$8</f>
        <v>0</v>
      </c>
      <c r="H6" s="315">
        <f>'Community Perspective results'!$G$9</f>
        <v>0</v>
      </c>
      <c r="I6" s="315">
        <f>'Community Perspective results'!$G$10</f>
        <v>0</v>
      </c>
      <c r="J6" s="315">
        <f>'Community Perspective results'!$G$11</f>
        <v>0</v>
      </c>
      <c r="K6" s="315">
        <f>'Community Perspective results'!$G$12</f>
        <v>0</v>
      </c>
      <c r="L6" s="315">
        <f>'Community Perspective results'!$G$25</f>
        <v>0</v>
      </c>
      <c r="M6" s="315">
        <f>'Community Perspective results'!$G$26</f>
        <v>0</v>
      </c>
      <c r="N6" s="315">
        <f>'Community Perspective results'!$G$27</f>
        <v>0</v>
      </c>
      <c r="O6" s="315">
        <f>'Community Perspective results'!$G$28</f>
        <v>0</v>
      </c>
      <c r="P6" s="315">
        <f>'Community Perspective results'!$G$29</f>
        <v>0</v>
      </c>
      <c r="Q6" s="315">
        <f>'Community Perspective results'!$G$30</f>
        <v>0</v>
      </c>
      <c r="R6" s="315">
        <f>'Community Perspective results'!$G$31</f>
        <v>0</v>
      </c>
      <c r="S6" s="315">
        <f>'Community Perspective results'!$G$32</f>
        <v>0</v>
      </c>
      <c r="T6" s="315">
        <f>'Community Perspective results'!$G$33</f>
        <v>0</v>
      </c>
      <c r="U6" s="315">
        <f>'Community Perspective results'!$G$34</f>
        <v>0</v>
      </c>
      <c r="V6" s="315">
        <f>'Community Perspective results'!$G$35</f>
        <v>0</v>
      </c>
      <c r="W6" s="315">
        <f>'Community Perspective results'!$G$36</f>
        <v>0</v>
      </c>
      <c r="X6" s="315">
        <f>'Community Perspective results'!$G$37</f>
        <v>0</v>
      </c>
      <c r="Y6" s="315">
        <f>'Community Perspective results'!$G$38</f>
        <v>0</v>
      </c>
      <c r="Z6" s="315">
        <f>'Community Perspective results'!$G$39</f>
        <v>0</v>
      </c>
      <c r="AA6" s="315">
        <f>'Community Perspective results'!$G$40</f>
        <v>0</v>
      </c>
      <c r="AB6" s="315">
        <f>'Community Perspective results'!$G$41</f>
        <v>0</v>
      </c>
      <c r="AC6" s="315">
        <f>'Community Perspective results'!$G$42</f>
        <v>0</v>
      </c>
      <c r="AD6" s="315">
        <f>'Community Perspective results'!$G$43</f>
        <v>0</v>
      </c>
      <c r="AE6" s="315">
        <f>'Community Perspective results'!$G$44</f>
        <v>0</v>
      </c>
      <c r="AF6" s="315">
        <f>'Community Perspective results'!$G$45</f>
        <v>0</v>
      </c>
      <c r="AG6" s="315">
        <f>'Community Perspective results'!$G$46</f>
        <v>0</v>
      </c>
      <c r="AH6" s="315">
        <f>'Community Perspective results'!$G$47</f>
        <v>0</v>
      </c>
      <c r="AI6" s="315">
        <f>'Community Perspective results'!$G$48</f>
        <v>0</v>
      </c>
      <c r="AJ6" s="315">
        <f>'Community Perspective results'!$G$57</f>
        <v>0</v>
      </c>
      <c r="AK6" s="315">
        <f>'Community Perspective results'!$G$58</f>
        <v>0</v>
      </c>
      <c r="AL6" s="315">
        <f>'Community Perspective results'!$G$59</f>
        <v>0</v>
      </c>
      <c r="AM6" s="315">
        <f>'Community Perspective results'!$G$60</f>
        <v>0</v>
      </c>
      <c r="AN6" s="315">
        <f>'Community Perspective results'!$G$65</f>
        <v>0</v>
      </c>
      <c r="AO6" s="315">
        <f>'Staff Perspective results'!$G$4</f>
        <v>0</v>
      </c>
    </row>
    <row r="7" spans="1:41" s="309" customFormat="1" ht="30" customHeight="1">
      <c r="A7" s="383" t="s">
        <v>0</v>
      </c>
      <c r="B7" s="44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</row>
    <row r="8" spans="1:41" s="309" customFormat="1" ht="29.25" customHeight="1">
      <c r="A8" s="383" t="s">
        <v>1</v>
      </c>
      <c r="B8" s="447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</row>
    <row r="9" spans="1:41" ht="14">
      <c r="A9" s="100"/>
      <c r="B9" s="100"/>
      <c r="C9" s="101"/>
      <c r="D9" s="101"/>
      <c r="E9" s="101"/>
      <c r="F9" s="101"/>
      <c r="G9" s="101"/>
      <c r="H9" s="101"/>
      <c r="I9" s="101"/>
      <c r="J9" s="101"/>
      <c r="K9" s="101"/>
    </row>
    <row r="10" spans="1:41" ht="14">
      <c r="A10" s="100"/>
      <c r="B10" s="100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41" ht="14">
      <c r="A11" s="100"/>
      <c r="B11" s="100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41" ht="14">
      <c r="A12" s="100"/>
      <c r="B12" s="100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41" ht="14">
      <c r="A13" s="100"/>
      <c r="B13" s="100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41" ht="14">
      <c r="A14" s="100"/>
      <c r="B14" s="100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41" ht="14">
      <c r="A15" s="100"/>
      <c r="B15" s="100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41" ht="14">
      <c r="A16" s="100"/>
      <c r="B16" s="100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14">
      <c r="A17" s="100"/>
      <c r="B17" s="100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14">
      <c r="A18" s="100"/>
      <c r="B18" s="100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14">
      <c r="A19" s="100"/>
      <c r="B19" s="100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4">
      <c r="A20" s="100"/>
      <c r="B20" s="100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4">
      <c r="A21" s="100"/>
      <c r="B21" s="100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4">
      <c r="A22" s="100"/>
      <c r="B22" s="100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</sheetData>
  <mergeCells count="2">
    <mergeCell ref="A1:K1"/>
    <mergeCell ref="B6:B8"/>
  </mergeCells>
  <conditionalFormatting sqref="E6">
    <cfRule type="cellIs" dxfId="116" priority="160" stopIfTrue="1" operator="lessThan">
      <formula>$E$7</formula>
    </cfRule>
    <cfRule type="cellIs" dxfId="115" priority="161" stopIfTrue="1" operator="between">
      <formula>$E$7</formula>
      <formula>$E$8</formula>
    </cfRule>
    <cfRule type="cellIs" dxfId="114" priority="162" stopIfTrue="1" operator="greaterThan">
      <formula>$E$8</formula>
    </cfRule>
  </conditionalFormatting>
  <conditionalFormatting sqref="F6">
    <cfRule type="cellIs" dxfId="113" priority="157" stopIfTrue="1" operator="lessThan">
      <formula>$F$7</formula>
    </cfRule>
    <cfRule type="cellIs" dxfId="112" priority="158" stopIfTrue="1" operator="between">
      <formula>$F$7</formula>
      <formula>$F$8</formula>
    </cfRule>
    <cfRule type="cellIs" dxfId="111" priority="159" stopIfTrue="1" operator="greaterThan">
      <formula>$F$8</formula>
    </cfRule>
  </conditionalFormatting>
  <conditionalFormatting sqref="G6">
    <cfRule type="cellIs" dxfId="110" priority="154" stopIfTrue="1" operator="lessThan">
      <formula>$G$7</formula>
    </cfRule>
    <cfRule type="cellIs" dxfId="109" priority="155" stopIfTrue="1" operator="between">
      <formula>$G$7</formula>
      <formula>$G$8</formula>
    </cfRule>
    <cfRule type="cellIs" dxfId="108" priority="156" stopIfTrue="1" operator="greaterThan">
      <formula>$G$8</formula>
    </cfRule>
  </conditionalFormatting>
  <conditionalFormatting sqref="H6">
    <cfRule type="cellIs" dxfId="107" priority="151" stopIfTrue="1" operator="lessThan">
      <formula>$H$7</formula>
    </cfRule>
    <cfRule type="cellIs" dxfId="106" priority="152" stopIfTrue="1" operator="between">
      <formula>$H$7</formula>
      <formula>$H$8</formula>
    </cfRule>
    <cfRule type="cellIs" dxfId="105" priority="153" stopIfTrue="1" operator="greaterThan">
      <formula>$H$8</formula>
    </cfRule>
  </conditionalFormatting>
  <conditionalFormatting sqref="I6">
    <cfRule type="cellIs" dxfId="104" priority="148" stopIfTrue="1" operator="lessThan">
      <formula>$I$7</formula>
    </cfRule>
    <cfRule type="cellIs" dxfId="103" priority="149" stopIfTrue="1" operator="between">
      <formula>$I$7</formula>
      <formula>$I$8</formula>
    </cfRule>
    <cfRule type="cellIs" dxfId="102" priority="150" stopIfTrue="1" operator="greaterThan">
      <formula>$I$8</formula>
    </cfRule>
  </conditionalFormatting>
  <conditionalFormatting sqref="K6">
    <cfRule type="cellIs" dxfId="101" priority="145" stopIfTrue="1" operator="lessThan">
      <formula>$K$7</formula>
    </cfRule>
    <cfRule type="cellIs" dxfId="100" priority="146" stopIfTrue="1" operator="between">
      <formula>$K$7</formula>
      <formula>$K$8</formula>
    </cfRule>
    <cfRule type="cellIs" dxfId="99" priority="147" stopIfTrue="1" operator="greaterThan">
      <formula>$K$8</formula>
    </cfRule>
  </conditionalFormatting>
  <conditionalFormatting sqref="C6">
    <cfRule type="cellIs" dxfId="98" priority="136" stopIfTrue="1" operator="lessThan">
      <formula>$C$7</formula>
    </cfRule>
    <cfRule type="cellIs" dxfId="97" priority="137" stopIfTrue="1" operator="between">
      <formula>$C$7</formula>
      <formula>$C$8</formula>
    </cfRule>
    <cfRule type="cellIs" dxfId="96" priority="138" stopIfTrue="1" operator="greaterThan">
      <formula>$C$8</formula>
    </cfRule>
  </conditionalFormatting>
  <conditionalFormatting sqref="D6">
    <cfRule type="cellIs" dxfId="95" priority="133" stopIfTrue="1" operator="lessThan">
      <formula>$D$7</formula>
    </cfRule>
    <cfRule type="cellIs" dxfId="94" priority="134" stopIfTrue="1" operator="between">
      <formula>$D$7</formula>
      <formula>$D$8</formula>
    </cfRule>
    <cfRule type="cellIs" dxfId="93" priority="135" stopIfTrue="1" operator="greaterThan">
      <formula>$D$8</formula>
    </cfRule>
  </conditionalFormatting>
  <conditionalFormatting sqref="J6">
    <cfRule type="cellIs" dxfId="92" priority="130" stopIfTrue="1" operator="lessThan">
      <formula>$J$7</formula>
    </cfRule>
    <cfRule type="cellIs" dxfId="91" priority="131" stopIfTrue="1" operator="between">
      <formula>$J$7</formula>
      <formula>$J$8</formula>
    </cfRule>
    <cfRule type="cellIs" dxfId="90" priority="132" stopIfTrue="1" operator="greaterThan">
      <formula>$J$8</formula>
    </cfRule>
  </conditionalFormatting>
  <conditionalFormatting sqref="L6">
    <cfRule type="cellIs" dxfId="89" priority="88" stopIfTrue="1" operator="lessThan">
      <formula>$L$7</formula>
    </cfRule>
    <cfRule type="cellIs" dxfId="88" priority="89" stopIfTrue="1" operator="between">
      <formula>$L$7</formula>
      <formula>$L$8</formula>
    </cfRule>
    <cfRule type="cellIs" dxfId="87" priority="90" stopIfTrue="1" operator="greaterThan">
      <formula>$L$8</formula>
    </cfRule>
  </conditionalFormatting>
  <conditionalFormatting sqref="M6">
    <cfRule type="cellIs" dxfId="86" priority="85" stopIfTrue="1" operator="lessThan">
      <formula>$M$7</formula>
    </cfRule>
    <cfRule type="cellIs" dxfId="85" priority="86" stopIfTrue="1" operator="between">
      <formula>$M$7</formula>
      <formula>$M$8</formula>
    </cfRule>
    <cfRule type="cellIs" dxfId="84" priority="87" stopIfTrue="1" operator="greaterThan">
      <formula>$M$8</formula>
    </cfRule>
  </conditionalFormatting>
  <conditionalFormatting sqref="N6">
    <cfRule type="cellIs" dxfId="83" priority="82" stopIfTrue="1" operator="lessThan">
      <formula>$N$7</formula>
    </cfRule>
    <cfRule type="cellIs" dxfId="82" priority="83" stopIfTrue="1" operator="between">
      <formula>$N$7</formula>
      <formula>$N$8</formula>
    </cfRule>
    <cfRule type="cellIs" dxfId="81" priority="84" stopIfTrue="1" operator="greaterThan">
      <formula>$N$8</formula>
    </cfRule>
  </conditionalFormatting>
  <conditionalFormatting sqref="O6">
    <cfRule type="cellIs" dxfId="80" priority="79" stopIfTrue="1" operator="lessThan">
      <formula>$O$7</formula>
    </cfRule>
    <cfRule type="cellIs" dxfId="79" priority="80" stopIfTrue="1" operator="between">
      <formula>$O$7</formula>
      <formula>$O$8</formula>
    </cfRule>
    <cfRule type="cellIs" dxfId="78" priority="81" stopIfTrue="1" operator="greaterThan">
      <formula>$O$8</formula>
    </cfRule>
  </conditionalFormatting>
  <conditionalFormatting sqref="P6">
    <cfRule type="cellIs" dxfId="77" priority="76" stopIfTrue="1" operator="lessThan">
      <formula>$P$7</formula>
    </cfRule>
    <cfRule type="cellIs" dxfId="76" priority="77" stopIfTrue="1" operator="between">
      <formula>$P$7</formula>
      <formula>$P$8</formula>
    </cfRule>
    <cfRule type="cellIs" dxfId="75" priority="78" stopIfTrue="1" operator="greaterThan">
      <formula>$P$8</formula>
    </cfRule>
  </conditionalFormatting>
  <conditionalFormatting sqref="Q6">
    <cfRule type="cellIs" dxfId="74" priority="73" stopIfTrue="1" operator="lessThan">
      <formula>$Q$7</formula>
    </cfRule>
    <cfRule type="cellIs" dxfId="73" priority="74" stopIfTrue="1" operator="between">
      <formula>$Q$7</formula>
      <formula>$Q$8</formula>
    </cfRule>
    <cfRule type="cellIs" dxfId="72" priority="75" stopIfTrue="1" operator="greaterThan">
      <formula>$Q$8</formula>
    </cfRule>
  </conditionalFormatting>
  <conditionalFormatting sqref="R6">
    <cfRule type="cellIs" dxfId="71" priority="70" stopIfTrue="1" operator="lessThan">
      <formula>$R$7</formula>
    </cfRule>
    <cfRule type="cellIs" dxfId="70" priority="71" stopIfTrue="1" operator="between">
      <formula>$R$7</formula>
      <formula>$R$8</formula>
    </cfRule>
    <cfRule type="cellIs" dxfId="69" priority="72" stopIfTrue="1" operator="greaterThan">
      <formula>$R$8</formula>
    </cfRule>
  </conditionalFormatting>
  <conditionalFormatting sqref="S6">
    <cfRule type="cellIs" dxfId="68" priority="67" stopIfTrue="1" operator="lessThan">
      <formula>$S$7</formula>
    </cfRule>
    <cfRule type="cellIs" dxfId="67" priority="68" stopIfTrue="1" operator="between">
      <formula>$S$7</formula>
      <formula>$S$8</formula>
    </cfRule>
    <cfRule type="cellIs" dxfId="66" priority="69" stopIfTrue="1" operator="greaterThan">
      <formula>$S$8</formula>
    </cfRule>
  </conditionalFormatting>
  <conditionalFormatting sqref="T6">
    <cfRule type="cellIs" dxfId="65" priority="64" stopIfTrue="1" operator="lessThan">
      <formula>$T$7</formula>
    </cfRule>
    <cfRule type="cellIs" dxfId="64" priority="65" stopIfTrue="1" operator="between">
      <formula>$T$7</formula>
      <formula>$T$8</formula>
    </cfRule>
    <cfRule type="cellIs" dxfId="63" priority="66" stopIfTrue="1" operator="greaterThan">
      <formula>$T$8</formula>
    </cfRule>
  </conditionalFormatting>
  <conditionalFormatting sqref="U6">
    <cfRule type="cellIs" dxfId="62" priority="61" stopIfTrue="1" operator="lessThan">
      <formula>$U$7</formula>
    </cfRule>
    <cfRule type="cellIs" dxfId="61" priority="62" stopIfTrue="1" operator="between">
      <formula>$U$7</formula>
      <formula>$U$8</formula>
    </cfRule>
    <cfRule type="cellIs" dxfId="60" priority="63" stopIfTrue="1" operator="greaterThan">
      <formula>$U$8</formula>
    </cfRule>
  </conditionalFormatting>
  <conditionalFormatting sqref="V6">
    <cfRule type="cellIs" dxfId="59" priority="58" stopIfTrue="1" operator="lessThan">
      <formula>$V$7</formula>
    </cfRule>
    <cfRule type="cellIs" dxfId="58" priority="59" stopIfTrue="1" operator="between">
      <formula>$V$7</formula>
      <formula>$V$8</formula>
    </cfRule>
    <cfRule type="cellIs" dxfId="57" priority="60" stopIfTrue="1" operator="greaterThan">
      <formula>$V$8</formula>
    </cfRule>
  </conditionalFormatting>
  <conditionalFormatting sqref="W6">
    <cfRule type="cellIs" dxfId="56" priority="55" stopIfTrue="1" operator="lessThan">
      <formula>$W$7</formula>
    </cfRule>
    <cfRule type="cellIs" dxfId="55" priority="56" stopIfTrue="1" operator="between">
      <formula>$W$7</formula>
      <formula>$W$8</formula>
    </cfRule>
    <cfRule type="cellIs" dxfId="54" priority="57" stopIfTrue="1" operator="greaterThan">
      <formula>$W$8</formula>
    </cfRule>
  </conditionalFormatting>
  <conditionalFormatting sqref="X6">
    <cfRule type="cellIs" dxfId="53" priority="52" stopIfTrue="1" operator="lessThan">
      <formula>$X$7</formula>
    </cfRule>
    <cfRule type="cellIs" dxfId="52" priority="53" stopIfTrue="1" operator="between">
      <formula>$X$7</formula>
      <formula>$X$8</formula>
    </cfRule>
    <cfRule type="cellIs" dxfId="51" priority="54" stopIfTrue="1" operator="greaterThan">
      <formula>$X$8</formula>
    </cfRule>
  </conditionalFormatting>
  <conditionalFormatting sqref="Y6">
    <cfRule type="cellIs" dxfId="50" priority="49" stopIfTrue="1" operator="lessThan">
      <formula>$Y$7</formula>
    </cfRule>
    <cfRule type="cellIs" dxfId="49" priority="50" stopIfTrue="1" operator="between">
      <formula>$Y$7</formula>
      <formula>$Y$8</formula>
    </cfRule>
    <cfRule type="cellIs" dxfId="48" priority="51" stopIfTrue="1" operator="greaterThan">
      <formula>$Y$8</formula>
    </cfRule>
  </conditionalFormatting>
  <conditionalFormatting sqref="Z6">
    <cfRule type="cellIs" dxfId="47" priority="46" stopIfTrue="1" operator="lessThan">
      <formula>$Z$7</formula>
    </cfRule>
    <cfRule type="cellIs" dxfId="46" priority="47" stopIfTrue="1" operator="between">
      <formula>$Z$7</formula>
      <formula>$Z$8</formula>
    </cfRule>
    <cfRule type="cellIs" dxfId="45" priority="48" stopIfTrue="1" operator="greaterThan">
      <formula>$Z$8</formula>
    </cfRule>
  </conditionalFormatting>
  <conditionalFormatting sqref="AA6">
    <cfRule type="cellIs" dxfId="44" priority="43" stopIfTrue="1" operator="lessThan">
      <formula>$AA$7</formula>
    </cfRule>
    <cfRule type="cellIs" dxfId="43" priority="44" stopIfTrue="1" operator="between">
      <formula>$AA$7</formula>
      <formula>$AA$8</formula>
    </cfRule>
    <cfRule type="cellIs" dxfId="42" priority="45" stopIfTrue="1" operator="greaterThan">
      <formula>$AA$8</formula>
    </cfRule>
  </conditionalFormatting>
  <conditionalFormatting sqref="AB6">
    <cfRule type="cellIs" dxfId="41" priority="40" stopIfTrue="1" operator="lessThan">
      <formula>$AB$7</formula>
    </cfRule>
    <cfRule type="cellIs" dxfId="40" priority="41" stopIfTrue="1" operator="between">
      <formula>$AB$7</formula>
      <formula>$AB$8</formula>
    </cfRule>
    <cfRule type="cellIs" dxfId="39" priority="42" stopIfTrue="1" operator="greaterThan">
      <formula>$AB$8</formula>
    </cfRule>
  </conditionalFormatting>
  <conditionalFormatting sqref="AC6">
    <cfRule type="cellIs" dxfId="38" priority="37" stopIfTrue="1" operator="lessThan">
      <formula>$AC$7</formula>
    </cfRule>
    <cfRule type="cellIs" dxfId="37" priority="38" stopIfTrue="1" operator="between">
      <formula>$AC$7</formula>
      <formula>$AC$8</formula>
    </cfRule>
    <cfRule type="cellIs" dxfId="36" priority="39" stopIfTrue="1" operator="greaterThan">
      <formula>$AC$8</formula>
    </cfRule>
  </conditionalFormatting>
  <conditionalFormatting sqref="AD6">
    <cfRule type="cellIs" dxfId="35" priority="34" stopIfTrue="1" operator="lessThan">
      <formula>$AD$7</formula>
    </cfRule>
    <cfRule type="cellIs" dxfId="34" priority="35" stopIfTrue="1" operator="between">
      <formula>$AD$7</formula>
      <formula>$AD$8</formula>
    </cfRule>
    <cfRule type="cellIs" dxfId="33" priority="36" stopIfTrue="1" operator="greaterThan">
      <formula>$AD$8</formula>
    </cfRule>
  </conditionalFormatting>
  <conditionalFormatting sqref="AE6">
    <cfRule type="cellIs" dxfId="32" priority="31" stopIfTrue="1" operator="lessThan">
      <formula>$AE$7</formula>
    </cfRule>
    <cfRule type="cellIs" dxfId="31" priority="32" stopIfTrue="1" operator="between">
      <formula>$AE$7</formula>
      <formula>$AE$8</formula>
    </cfRule>
    <cfRule type="cellIs" dxfId="30" priority="33" stopIfTrue="1" operator="greaterThan">
      <formula>$AE$8</formula>
    </cfRule>
  </conditionalFormatting>
  <conditionalFormatting sqref="AF6">
    <cfRule type="cellIs" dxfId="29" priority="28" stopIfTrue="1" operator="lessThan">
      <formula>$AF$7</formula>
    </cfRule>
    <cfRule type="cellIs" dxfId="28" priority="29" stopIfTrue="1" operator="between">
      <formula>$AF$7</formula>
      <formula>$AF$8</formula>
    </cfRule>
    <cfRule type="cellIs" dxfId="27" priority="30" stopIfTrue="1" operator="greaterThan">
      <formula>$AF$8</formula>
    </cfRule>
  </conditionalFormatting>
  <conditionalFormatting sqref="AG6">
    <cfRule type="cellIs" dxfId="26" priority="25" stopIfTrue="1" operator="lessThan">
      <formula>$AG$7</formula>
    </cfRule>
    <cfRule type="cellIs" dxfId="25" priority="26" stopIfTrue="1" operator="between">
      <formula>$AG$7</formula>
      <formula>$AG$8</formula>
    </cfRule>
    <cfRule type="cellIs" dxfId="24" priority="27" stopIfTrue="1" operator="greaterThan">
      <formula>$AG$8</formula>
    </cfRule>
  </conditionalFormatting>
  <conditionalFormatting sqref="AH6">
    <cfRule type="cellIs" dxfId="23" priority="22" stopIfTrue="1" operator="lessThan">
      <formula>$AH$7</formula>
    </cfRule>
    <cfRule type="cellIs" dxfId="22" priority="23" stopIfTrue="1" operator="between">
      <formula>$AH$7</formula>
      <formula>$AH$8</formula>
    </cfRule>
    <cfRule type="cellIs" dxfId="21" priority="24" stopIfTrue="1" operator="greaterThan">
      <formula>$AH$8</formula>
    </cfRule>
  </conditionalFormatting>
  <conditionalFormatting sqref="AI6">
    <cfRule type="cellIs" dxfId="20" priority="19" stopIfTrue="1" operator="lessThan">
      <formula>$AI$7</formula>
    </cfRule>
    <cfRule type="cellIs" dxfId="19" priority="20" stopIfTrue="1" operator="between">
      <formula>$AI$7</formula>
      <formula>$AI$8</formula>
    </cfRule>
    <cfRule type="cellIs" dxfId="18" priority="21" stopIfTrue="1" operator="greaterThan">
      <formula>$AI$8</formula>
    </cfRule>
  </conditionalFormatting>
  <conditionalFormatting sqref="AJ6">
    <cfRule type="cellIs" dxfId="17" priority="16" stopIfTrue="1" operator="lessThan">
      <formula>$AJ$7</formula>
    </cfRule>
    <cfRule type="cellIs" dxfId="16" priority="17" stopIfTrue="1" operator="between">
      <formula>$AJ$7</formula>
      <formula>$AJ$8</formula>
    </cfRule>
    <cfRule type="cellIs" dxfId="15" priority="18" stopIfTrue="1" operator="greaterThan">
      <formula>$AJ$8</formula>
    </cfRule>
  </conditionalFormatting>
  <conditionalFormatting sqref="AK6">
    <cfRule type="cellIs" dxfId="14" priority="13" stopIfTrue="1" operator="lessThan">
      <formula>$AK$7</formula>
    </cfRule>
    <cfRule type="cellIs" dxfId="13" priority="14" stopIfTrue="1" operator="between">
      <formula>$AK$7</formula>
      <formula>$AK$8</formula>
    </cfRule>
    <cfRule type="cellIs" dxfId="12" priority="15" stopIfTrue="1" operator="greaterThan">
      <formula>$AK$8</formula>
    </cfRule>
  </conditionalFormatting>
  <conditionalFormatting sqref="AL6">
    <cfRule type="cellIs" dxfId="11" priority="10" stopIfTrue="1" operator="lessThan">
      <formula>$AL$7</formula>
    </cfRule>
    <cfRule type="cellIs" dxfId="10" priority="11" stopIfTrue="1" operator="between">
      <formula>$AL$7</formula>
      <formula>$AL$8</formula>
    </cfRule>
    <cfRule type="cellIs" dxfId="9" priority="12" stopIfTrue="1" operator="greaterThan">
      <formula>$AL$8</formula>
    </cfRule>
  </conditionalFormatting>
  <conditionalFormatting sqref="AM6">
    <cfRule type="cellIs" dxfId="8" priority="7" stopIfTrue="1" operator="lessThan">
      <formula>$AM$7</formula>
    </cfRule>
    <cfRule type="cellIs" dxfId="7" priority="8" stopIfTrue="1" operator="between">
      <formula>$AM$7</formula>
      <formula>$AM$8</formula>
    </cfRule>
    <cfRule type="cellIs" dxfId="6" priority="9" stopIfTrue="1" operator="greaterThan">
      <formula>$AM$8</formula>
    </cfRule>
  </conditionalFormatting>
  <conditionalFormatting sqref="AN6">
    <cfRule type="cellIs" dxfId="5" priority="4" stopIfTrue="1" operator="lessThan">
      <formula>$AN$7</formula>
    </cfRule>
    <cfRule type="cellIs" dxfId="4" priority="5" stopIfTrue="1" operator="between">
      <formula>$AN$7</formula>
      <formula>$AN$8</formula>
    </cfRule>
    <cfRule type="cellIs" dxfId="3" priority="6" stopIfTrue="1" operator="greaterThan">
      <formula>$AN$8</formula>
    </cfRule>
  </conditionalFormatting>
  <conditionalFormatting sqref="AO6">
    <cfRule type="cellIs" dxfId="2" priority="1" stopIfTrue="1" operator="lessThan">
      <formula>$AO$7</formula>
    </cfRule>
    <cfRule type="cellIs" dxfId="1" priority="2" stopIfTrue="1" operator="between">
      <formula>$AO$7</formula>
      <formula>$AO$8</formula>
    </cfRule>
    <cfRule type="cellIs" dxfId="0" priority="3" stopIfTrue="1" operator="greaterThan">
      <formula>$AO$8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4294967293" r:id="rId1"/>
  <headerFooter alignWithMargins="0">
    <oddHeader>&amp;L&amp;"Arial,Bold"&amp;14Bristol Leisure Management Partnership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workbookViewId="0">
      <selection activeCell="C6" sqref="C6"/>
    </sheetView>
  </sheetViews>
  <sheetFormatPr defaultColWidth="8.81640625" defaultRowHeight="14"/>
  <cols>
    <col min="1" max="1" width="96.1796875" style="197" customWidth="1"/>
    <col min="2" max="2" width="11" customWidth="1"/>
    <col min="3" max="3" width="10.453125" customWidth="1"/>
    <col min="4" max="4" width="12.36328125" customWidth="1"/>
    <col min="6" max="6" width="14.81640625" customWidth="1"/>
  </cols>
  <sheetData>
    <row r="1" spans="1:4" ht="34.5" customHeight="1">
      <c r="A1" s="200" t="s">
        <v>482</v>
      </c>
      <c r="B1" s="199"/>
      <c r="C1" s="199"/>
      <c r="D1" s="199"/>
    </row>
    <row r="2" spans="1:4" ht="24" customHeight="1">
      <c r="A2" s="198" t="s">
        <v>115</v>
      </c>
    </row>
    <row r="3" spans="1:4" ht="27" customHeight="1">
      <c r="A3" s="197" t="s">
        <v>98</v>
      </c>
    </row>
    <row r="4" spans="1:4" ht="27" customHeight="1">
      <c r="A4" s="197" t="s">
        <v>122</v>
      </c>
    </row>
    <row r="5" spans="1:4" ht="33.75" customHeight="1">
      <c r="A5" s="197" t="s">
        <v>107</v>
      </c>
    </row>
    <row r="6" spans="1:4" ht="25.5" customHeight="1">
      <c r="A6" s="197" t="s">
        <v>203</v>
      </c>
    </row>
    <row r="7" spans="1:4" ht="27.75" customHeight="1">
      <c r="A7" s="197" t="s">
        <v>161</v>
      </c>
    </row>
    <row r="8" spans="1:4" ht="30.75" customHeight="1">
      <c r="A8" s="197" t="s">
        <v>200</v>
      </c>
    </row>
    <row r="9" spans="1:4" ht="30.75" customHeight="1">
      <c r="A9" s="197" t="s">
        <v>251</v>
      </c>
    </row>
    <row r="10" spans="1:4" ht="28.5" customHeight="1">
      <c r="A10" s="197" t="s">
        <v>101</v>
      </c>
    </row>
    <row r="11" spans="1:4" ht="27" customHeight="1">
      <c r="A11" s="197" t="s">
        <v>103</v>
      </c>
    </row>
    <row r="12" spans="1:4" ht="24.75" customHeight="1">
      <c r="A12" s="197" t="s">
        <v>102</v>
      </c>
    </row>
    <row r="13" spans="1:4" ht="22.5" customHeight="1">
      <c r="A13" s="197" t="s">
        <v>158</v>
      </c>
    </row>
    <row r="14" spans="1:4" ht="23.25" customHeight="1">
      <c r="A14" s="197" t="s">
        <v>163</v>
      </c>
    </row>
    <row r="15" spans="1:4" ht="34.5" customHeight="1">
      <c r="A15" s="197" t="s">
        <v>248</v>
      </c>
    </row>
    <row r="16" spans="1:4" ht="29.25" customHeight="1">
      <c r="A16" s="197" t="s">
        <v>252</v>
      </c>
    </row>
    <row r="17" spans="1:1" ht="31.5" customHeight="1"/>
    <row r="18" spans="1:1" ht="25.5" customHeight="1"/>
    <row r="19" spans="1:1" ht="21.75" customHeight="1">
      <c r="A19" s="198" t="s">
        <v>116</v>
      </c>
    </row>
    <row r="20" spans="1:1" ht="28.5" customHeight="1">
      <c r="A20" s="197" t="s">
        <v>113</v>
      </c>
    </row>
    <row r="21" spans="1:1" ht="24.75" customHeight="1">
      <c r="A21" s="197" t="s">
        <v>114</v>
      </c>
    </row>
    <row r="22" spans="1:1" ht="24.75" customHeight="1">
      <c r="A22" s="197" t="s">
        <v>143</v>
      </c>
    </row>
    <row r="23" spans="1:1" ht="24.75" customHeight="1">
      <c r="A23" s="197" t="s">
        <v>193</v>
      </c>
    </row>
    <row r="24" spans="1:1" ht="24.75" customHeight="1">
      <c r="A24" s="197" t="s">
        <v>201</v>
      </c>
    </row>
    <row r="25" spans="1:1" ht="24.75" customHeight="1">
      <c r="A25" s="197" t="s">
        <v>208</v>
      </c>
    </row>
    <row r="26" spans="1:1" ht="26.25" customHeight="1">
      <c r="A26" s="197" t="s">
        <v>220</v>
      </c>
    </row>
    <row r="27" spans="1:1" ht="24.75" customHeight="1">
      <c r="A27" s="197" t="s">
        <v>225</v>
      </c>
    </row>
    <row r="28" spans="1:1" ht="24.75" customHeight="1">
      <c r="A28" s="197" t="s">
        <v>240</v>
      </c>
    </row>
    <row r="29" spans="1:1" ht="24.75" customHeight="1">
      <c r="A29" s="197" t="s">
        <v>249</v>
      </c>
    </row>
    <row r="30" spans="1:1" ht="24.75" customHeight="1">
      <c r="A30" s="197" t="s">
        <v>253</v>
      </c>
    </row>
    <row r="31" spans="1:1" ht="24.75" customHeight="1">
      <c r="A31" s="197" t="s">
        <v>283</v>
      </c>
    </row>
    <row r="32" spans="1:1" ht="30.75" customHeight="1"/>
    <row r="33" spans="1:1" ht="29.25" customHeight="1">
      <c r="A33" s="198" t="s">
        <v>118</v>
      </c>
    </row>
    <row r="34" spans="1:1" ht="29.25" customHeight="1">
      <c r="A34" s="197" t="s">
        <v>100</v>
      </c>
    </row>
    <row r="35" spans="1:1" ht="34.5" customHeight="1">
      <c r="A35" s="197" t="s">
        <v>123</v>
      </c>
    </row>
    <row r="36" spans="1:1" ht="34.5" customHeight="1">
      <c r="A36" s="197" t="s">
        <v>136</v>
      </c>
    </row>
    <row r="37" spans="1:1" ht="34.5" customHeight="1">
      <c r="A37" s="197" t="s">
        <v>139</v>
      </c>
    </row>
    <row r="38" spans="1:1" ht="34.5" customHeight="1">
      <c r="A38" s="197" t="s">
        <v>227</v>
      </c>
    </row>
    <row r="39" spans="1:1" ht="34.5" customHeight="1">
      <c r="A39" s="197" t="s">
        <v>144</v>
      </c>
    </row>
    <row r="40" spans="1:1" ht="34.5" customHeight="1">
      <c r="A40" s="197" t="s">
        <v>147</v>
      </c>
    </row>
    <row r="41" spans="1:1" ht="34.5" customHeight="1">
      <c r="A41" s="197" t="s">
        <v>176</v>
      </c>
    </row>
    <row r="42" spans="1:1" ht="34.5" customHeight="1">
      <c r="A42" s="197" t="s">
        <v>202</v>
      </c>
    </row>
    <row r="43" spans="1:1" ht="34.5" customHeight="1">
      <c r="A43" s="197" t="s">
        <v>204</v>
      </c>
    </row>
    <row r="44" spans="1:1" ht="34.5" customHeight="1">
      <c r="A44" s="197" t="s">
        <v>205</v>
      </c>
    </row>
    <row r="45" spans="1:1" ht="34.5" customHeight="1">
      <c r="A45" s="197" t="s">
        <v>206</v>
      </c>
    </row>
    <row r="46" spans="1:1" ht="34.5" customHeight="1">
      <c r="A46" s="197" t="s">
        <v>207</v>
      </c>
    </row>
    <row r="47" spans="1:1" ht="34.5" customHeight="1">
      <c r="A47" s="197" t="s">
        <v>274</v>
      </c>
    </row>
    <row r="48" spans="1:1" ht="34.5" customHeight="1">
      <c r="A48" s="197" t="s">
        <v>234</v>
      </c>
    </row>
    <row r="49" spans="1:1" ht="34.5" customHeight="1">
      <c r="A49" s="197" t="s">
        <v>235</v>
      </c>
    </row>
    <row r="50" spans="1:1" ht="34.5" customHeight="1">
      <c r="A50" s="197" t="s">
        <v>236</v>
      </c>
    </row>
    <row r="51" spans="1:1" ht="34.5" customHeight="1">
      <c r="A51" s="197" t="s">
        <v>237</v>
      </c>
    </row>
    <row r="52" spans="1:1" ht="34.5" customHeight="1">
      <c r="A52" s="197" t="s">
        <v>241</v>
      </c>
    </row>
    <row r="53" spans="1:1" ht="34.5" customHeight="1">
      <c r="A53" s="197" t="s">
        <v>242</v>
      </c>
    </row>
    <row r="54" spans="1:1" ht="34.5" customHeight="1">
      <c r="A54" s="197" t="s">
        <v>250</v>
      </c>
    </row>
    <row r="55" spans="1:1" ht="34.5" customHeight="1">
      <c r="A55" s="197" t="s">
        <v>256</v>
      </c>
    </row>
    <row r="56" spans="1:1" ht="34.5" customHeight="1">
      <c r="A56" s="197" t="s">
        <v>258</v>
      </c>
    </row>
    <row r="57" spans="1:1" ht="34.5" customHeight="1">
      <c r="A57" s="197" t="s">
        <v>259</v>
      </c>
    </row>
    <row r="58" spans="1:1" ht="40.5" customHeight="1">
      <c r="A58" s="197" t="s">
        <v>260</v>
      </c>
    </row>
    <row r="59" spans="1:1" ht="34.5" customHeight="1"/>
    <row r="60" spans="1:1" ht="34.5" customHeight="1"/>
    <row r="61" spans="1:1" ht="34.5" customHeight="1"/>
    <row r="62" spans="1:1" ht="34.5" customHeight="1">
      <c r="A62" s="198" t="s">
        <v>132</v>
      </c>
    </row>
    <row r="63" spans="1:1" ht="34.5" customHeight="1">
      <c r="A63" s="197" t="s">
        <v>105</v>
      </c>
    </row>
    <row r="64" spans="1:1" ht="34.5" customHeight="1">
      <c r="A64" s="197" t="s">
        <v>171</v>
      </c>
    </row>
    <row r="65" spans="1:1" ht="39" customHeight="1">
      <c r="A65" s="197" t="s">
        <v>172</v>
      </c>
    </row>
    <row r="66" spans="1:1" ht="34.5" customHeight="1">
      <c r="A66" s="197" t="s">
        <v>173</v>
      </c>
    </row>
    <row r="67" spans="1:1" ht="34.5" customHeight="1">
      <c r="A67" s="197" t="s">
        <v>174</v>
      </c>
    </row>
    <row r="68" spans="1:1" ht="34.5" customHeight="1">
      <c r="A68" s="197" t="s">
        <v>175</v>
      </c>
    </row>
    <row r="69" spans="1:1" ht="34.5" customHeight="1">
      <c r="A69" s="197" t="s">
        <v>181</v>
      </c>
    </row>
    <row r="70" spans="1:1" ht="34.5" customHeight="1">
      <c r="A70" s="197" t="s">
        <v>194</v>
      </c>
    </row>
    <row r="71" spans="1:1" ht="34.5" customHeight="1">
      <c r="A71" s="197" t="s">
        <v>197</v>
      </c>
    </row>
    <row r="72" spans="1:1" ht="34.5" customHeight="1">
      <c r="A72" s="197" t="s">
        <v>198</v>
      </c>
    </row>
    <row r="73" spans="1:1" ht="34.5" customHeight="1">
      <c r="A73" s="197" t="s">
        <v>209</v>
      </c>
    </row>
    <row r="74" spans="1:1" ht="34.5" customHeight="1">
      <c r="A74" s="197" t="s">
        <v>210</v>
      </c>
    </row>
    <row r="75" spans="1:1" ht="34.5" customHeight="1">
      <c r="A75" s="197" t="s">
        <v>211</v>
      </c>
    </row>
    <row r="76" spans="1:1" ht="34.5" customHeight="1">
      <c r="A76" s="197" t="s">
        <v>212</v>
      </c>
    </row>
    <row r="77" spans="1:1" ht="34.5" customHeight="1">
      <c r="A77" s="197" t="s">
        <v>213</v>
      </c>
    </row>
    <row r="78" spans="1:1" ht="34.5" customHeight="1">
      <c r="A78" s="197" t="s">
        <v>214</v>
      </c>
    </row>
    <row r="79" spans="1:1" ht="34.5" customHeight="1">
      <c r="A79" s="197" t="s">
        <v>228</v>
      </c>
    </row>
    <row r="80" spans="1:1" ht="34.5" customHeight="1">
      <c r="A80" s="197" t="s">
        <v>243</v>
      </c>
    </row>
    <row r="81" spans="1:1" ht="34.5" customHeight="1">
      <c r="A81" s="197" t="s">
        <v>244</v>
      </c>
    </row>
    <row r="82" spans="1:1" ht="34.5" customHeight="1">
      <c r="A82" s="197" t="s">
        <v>285</v>
      </c>
    </row>
    <row r="83" spans="1:1" ht="34.5" customHeight="1">
      <c r="A83" s="197" t="s">
        <v>286</v>
      </c>
    </row>
    <row r="84" spans="1:1" ht="34.5" customHeight="1"/>
    <row r="85" spans="1:1" ht="34.5" customHeight="1"/>
    <row r="86" spans="1:1" ht="34.5" customHeight="1"/>
    <row r="87" spans="1:1" ht="29.25" customHeight="1"/>
    <row r="88" spans="1:1" ht="29.25" customHeight="1">
      <c r="A88" s="198" t="s">
        <v>119</v>
      </c>
    </row>
    <row r="89" spans="1:1" ht="29.25" customHeight="1">
      <c r="A89" s="197" t="s">
        <v>120</v>
      </c>
    </row>
    <row r="90" spans="1:1" ht="29.25" customHeight="1">
      <c r="A90" s="197" t="s">
        <v>121</v>
      </c>
    </row>
    <row r="91" spans="1:1" ht="29.25" customHeight="1">
      <c r="A91" s="197" t="s">
        <v>190</v>
      </c>
    </row>
    <row r="92" spans="1:1" ht="29.25" customHeight="1">
      <c r="A92" s="197" t="s">
        <v>226</v>
      </c>
    </row>
    <row r="93" spans="1:1" ht="29.25" customHeight="1">
      <c r="A93" s="197" t="s">
        <v>229</v>
      </c>
    </row>
    <row r="94" spans="1:1" ht="29.25" customHeight="1">
      <c r="A94" s="197" t="s">
        <v>238</v>
      </c>
    </row>
    <row r="95" spans="1:1" ht="29.25" customHeight="1"/>
    <row r="96" spans="1:1" ht="29.25" customHeight="1"/>
    <row r="97" spans="1:1" ht="28.5" customHeight="1"/>
    <row r="98" spans="1:1" ht="31.5" customHeight="1">
      <c r="A98" s="198" t="s">
        <v>117</v>
      </c>
    </row>
    <row r="99" spans="1:1" ht="34.5" customHeight="1">
      <c r="A99" s="197" t="s">
        <v>130</v>
      </c>
    </row>
    <row r="100" spans="1:1" ht="28.5" customHeight="1">
      <c r="A100" s="197" t="s">
        <v>168</v>
      </c>
    </row>
    <row r="101" spans="1:1" ht="28.5" customHeight="1">
      <c r="A101" s="197" t="s">
        <v>131</v>
      </c>
    </row>
    <row r="102" spans="1:1" ht="28.5" customHeight="1">
      <c r="A102" s="197" t="s">
        <v>128</v>
      </c>
    </row>
    <row r="103" spans="1:1" ht="28.5" customHeight="1">
      <c r="A103" s="197" t="s">
        <v>180</v>
      </c>
    </row>
    <row r="104" spans="1:1" ht="37.5" customHeight="1">
      <c r="A104" s="197" t="s">
        <v>129</v>
      </c>
    </row>
    <row r="105" spans="1:1" ht="37.5" customHeight="1">
      <c r="A105" s="197" t="s">
        <v>133</v>
      </c>
    </row>
    <row r="106" spans="1:1" ht="34.5" customHeight="1">
      <c r="A106" s="197" t="s">
        <v>189</v>
      </c>
    </row>
    <row r="107" spans="1:1" ht="28.5" customHeight="1">
      <c r="A107" s="197" t="s">
        <v>134</v>
      </c>
    </row>
    <row r="108" spans="1:1" ht="28.5" customHeight="1">
      <c r="A108" s="197" t="s">
        <v>148</v>
      </c>
    </row>
    <row r="109" spans="1:1" ht="28.5" customHeight="1">
      <c r="A109" s="197" t="s">
        <v>135</v>
      </c>
    </row>
    <row r="110" spans="1:1" ht="33.75" customHeight="1">
      <c r="A110" s="197" t="s">
        <v>137</v>
      </c>
    </row>
    <row r="111" spans="1:1" ht="36.75" customHeight="1">
      <c r="A111" s="197" t="s">
        <v>138</v>
      </c>
    </row>
    <row r="112" spans="1:1" ht="28.5" customHeight="1">
      <c r="A112" s="197" t="s">
        <v>145</v>
      </c>
    </row>
    <row r="113" spans="1:1" ht="28.5" customHeight="1">
      <c r="A113" s="197" t="s">
        <v>146</v>
      </c>
    </row>
    <row r="114" spans="1:1" ht="28.5" customHeight="1">
      <c r="A114" s="197" t="s">
        <v>154</v>
      </c>
    </row>
    <row r="115" spans="1:1" ht="28.5" customHeight="1">
      <c r="A115" s="197" t="s">
        <v>155</v>
      </c>
    </row>
    <row r="116" spans="1:1" ht="28.5" customHeight="1">
      <c r="A116" s="197" t="s">
        <v>162</v>
      </c>
    </row>
    <row r="117" spans="1:1" ht="33" customHeight="1">
      <c r="A117" s="197" t="s">
        <v>177</v>
      </c>
    </row>
    <row r="118" spans="1:1" ht="33" customHeight="1">
      <c r="A118" s="197" t="s">
        <v>178</v>
      </c>
    </row>
    <row r="119" spans="1:1" ht="34.5" customHeight="1">
      <c r="A119" s="197" t="s">
        <v>182</v>
      </c>
    </row>
    <row r="120" spans="1:1" ht="33" customHeight="1">
      <c r="A120" s="197" t="s">
        <v>179</v>
      </c>
    </row>
    <row r="121" spans="1:1" ht="33" customHeight="1">
      <c r="A121" s="197" t="s">
        <v>184</v>
      </c>
    </row>
    <row r="122" spans="1:1" ht="28.5" customHeight="1">
      <c r="A122" s="197" t="s">
        <v>195</v>
      </c>
    </row>
    <row r="123" spans="1:1" ht="28.5" customHeight="1">
      <c r="A123" s="197" t="s">
        <v>199</v>
      </c>
    </row>
    <row r="124" spans="1:1" ht="28.5" customHeight="1">
      <c r="A124" s="197" t="s">
        <v>246</v>
      </c>
    </row>
    <row r="125" spans="1:1" ht="28.5" customHeight="1">
      <c r="A125" s="197" t="s">
        <v>261</v>
      </c>
    </row>
    <row r="126" spans="1:1" ht="28.5" customHeight="1">
      <c r="A126" s="197" t="s">
        <v>270</v>
      </c>
    </row>
    <row r="127" spans="1:1" ht="34.5" customHeight="1">
      <c r="A127" s="197" t="s">
        <v>272</v>
      </c>
    </row>
    <row r="128" spans="1:1" ht="28.5" customHeight="1">
      <c r="A128" s="197" t="s">
        <v>271</v>
      </c>
    </row>
    <row r="129" spans="1:1" ht="28.5" customHeight="1"/>
    <row r="130" spans="1:1" ht="28.5" customHeight="1"/>
    <row r="131" spans="1:1" ht="28.5" customHeight="1">
      <c r="A131" s="198" t="s">
        <v>141</v>
      </c>
    </row>
    <row r="132" spans="1:1" ht="28.5" customHeight="1">
      <c r="A132" s="197" t="s">
        <v>140</v>
      </c>
    </row>
    <row r="133" spans="1:1" ht="28.5" customHeight="1">
      <c r="A133" s="197" t="s">
        <v>142</v>
      </c>
    </row>
    <row r="134" spans="1:1" ht="28.5" customHeight="1">
      <c r="A134" s="197" t="s">
        <v>149</v>
      </c>
    </row>
    <row r="135" spans="1:1" ht="28.5" customHeight="1">
      <c r="A135" s="197" t="s">
        <v>99</v>
      </c>
    </row>
    <row r="136" spans="1:1" ht="28.5" customHeight="1">
      <c r="A136" s="197" t="s">
        <v>247</v>
      </c>
    </row>
    <row r="137" spans="1:1" ht="32.25" customHeight="1">
      <c r="A137" s="197" t="s">
        <v>188</v>
      </c>
    </row>
    <row r="138" spans="1:1" ht="31.5" customHeight="1">
      <c r="A138" s="197" t="s">
        <v>192</v>
      </c>
    </row>
    <row r="139" spans="1:1" ht="28.5" customHeight="1"/>
    <row r="140" spans="1:1" ht="28.5" customHeight="1"/>
    <row r="141" spans="1:1" ht="27" customHeight="1"/>
    <row r="142" spans="1:1" ht="27" customHeight="1">
      <c r="A142" s="198" t="s">
        <v>127</v>
      </c>
    </row>
    <row r="143" spans="1:1" ht="25.5" customHeight="1">
      <c r="A143" s="197" t="s">
        <v>104</v>
      </c>
    </row>
    <row r="144" spans="1:1" ht="50.25" customHeight="1">
      <c r="A144" s="197" t="s">
        <v>106</v>
      </c>
    </row>
    <row r="145" spans="1:1" ht="35.25" customHeight="1">
      <c r="A145" s="197" t="s">
        <v>183</v>
      </c>
    </row>
    <row r="146" spans="1:1" ht="35.25" customHeight="1">
      <c r="A146" s="197" t="s">
        <v>186</v>
      </c>
    </row>
    <row r="147" spans="1:1" ht="35.25" customHeight="1">
      <c r="A147" s="197" t="s">
        <v>185</v>
      </c>
    </row>
    <row r="148" spans="1:1" ht="35.25" customHeight="1">
      <c r="A148" s="197" t="s">
        <v>187</v>
      </c>
    </row>
    <row r="149" spans="1:1" ht="35.25" customHeight="1">
      <c r="A149" s="197" t="s">
        <v>254</v>
      </c>
    </row>
    <row r="150" spans="1:1" ht="35.25" customHeight="1"/>
    <row r="151" spans="1:1" ht="35.25" customHeight="1"/>
    <row r="152" spans="1:1" ht="27.75" customHeight="1">
      <c r="A152" s="198" t="s">
        <v>124</v>
      </c>
    </row>
    <row r="153" spans="1:1" ht="26.25" customHeight="1">
      <c r="A153" s="197" t="s">
        <v>125</v>
      </c>
    </row>
    <row r="154" spans="1:1" ht="26.25" customHeight="1">
      <c r="A154" s="197" t="s">
        <v>126</v>
      </c>
    </row>
    <row r="155" spans="1:1" ht="26.25" customHeight="1">
      <c r="A155" s="197" t="s">
        <v>169</v>
      </c>
    </row>
    <row r="156" spans="1:1" ht="26.25" customHeight="1">
      <c r="A156" s="197" t="s">
        <v>170</v>
      </c>
    </row>
    <row r="157" spans="1:1" ht="38.25" customHeight="1">
      <c r="A157" s="197" t="s">
        <v>273</v>
      </c>
    </row>
    <row r="158" spans="1:1" ht="26.25" customHeight="1">
      <c r="A158" s="197" t="s">
        <v>257</v>
      </c>
    </row>
    <row r="159" spans="1:1" ht="26.25" customHeight="1"/>
    <row r="160" spans="1:1" ht="26.25" customHeight="1"/>
    <row r="161" spans="1:1" ht="26.25" customHeight="1">
      <c r="A161" s="198" t="s">
        <v>150</v>
      </c>
    </row>
    <row r="162" spans="1:1" ht="26.25" customHeight="1">
      <c r="A162" s="197" t="s">
        <v>151</v>
      </c>
    </row>
    <row r="163" spans="1:1" ht="26.25" customHeight="1">
      <c r="A163" s="197" t="s">
        <v>152</v>
      </c>
    </row>
    <row r="164" spans="1:1" ht="26.25" customHeight="1">
      <c r="A164" s="197" t="s">
        <v>153</v>
      </c>
    </row>
    <row r="165" spans="1:1" ht="26.25" customHeight="1">
      <c r="A165" s="197" t="s">
        <v>159</v>
      </c>
    </row>
    <row r="166" spans="1:1" ht="26.25" customHeight="1">
      <c r="A166" s="197" t="s">
        <v>160</v>
      </c>
    </row>
    <row r="167" spans="1:1" ht="26.25" customHeight="1">
      <c r="A167" s="197" t="s">
        <v>216</v>
      </c>
    </row>
    <row r="168" spans="1:1" ht="26.25" customHeight="1">
      <c r="A168" s="197" t="s">
        <v>217</v>
      </c>
    </row>
    <row r="169" spans="1:1" ht="26.25" customHeight="1"/>
    <row r="170" spans="1:1" ht="30" customHeight="1"/>
    <row r="171" spans="1:1" ht="29.25" customHeight="1"/>
    <row r="172" spans="1:1" ht="25.5" customHeight="1">
      <c r="A172" s="198" t="s">
        <v>215</v>
      </c>
    </row>
    <row r="173" spans="1:1" ht="29.25" customHeight="1">
      <c r="A173" s="197" t="s">
        <v>287</v>
      </c>
    </row>
    <row r="174" spans="1:1" ht="54" customHeight="1">
      <c r="A174" s="197" t="s">
        <v>156</v>
      </c>
    </row>
    <row r="175" spans="1:1" ht="41.25" customHeight="1">
      <c r="A175" s="197" t="s">
        <v>157</v>
      </c>
    </row>
    <row r="176" spans="1:1" ht="52.5" customHeight="1">
      <c r="A176" s="197" t="s">
        <v>239</v>
      </c>
    </row>
    <row r="177" spans="1:1" ht="32.25" customHeight="1">
      <c r="A177" s="197" t="s">
        <v>245</v>
      </c>
    </row>
    <row r="178" spans="1:1" ht="31.5" customHeight="1">
      <c r="A178" s="197" t="s">
        <v>165</v>
      </c>
    </row>
    <row r="179" spans="1:1" ht="33.75" customHeight="1">
      <c r="A179" s="197" t="s">
        <v>191</v>
      </c>
    </row>
    <row r="180" spans="1:1" ht="31.5" customHeight="1">
      <c r="A180" s="197" t="s">
        <v>284</v>
      </c>
    </row>
    <row r="181" spans="1:1" ht="28.5" customHeight="1"/>
    <row r="182" spans="1:1" ht="35.25" customHeight="1">
      <c r="A182" s="198" t="s">
        <v>222</v>
      </c>
    </row>
    <row r="183" spans="1:1" ht="35.25" customHeight="1">
      <c r="A183" s="197" t="s">
        <v>167</v>
      </c>
    </row>
    <row r="184" spans="1:1" ht="35.25" customHeight="1">
      <c r="A184" s="197" t="s">
        <v>221</v>
      </c>
    </row>
    <row r="185" spans="1:1" ht="35.25" customHeight="1">
      <c r="A185" s="197" t="s">
        <v>223</v>
      </c>
    </row>
    <row r="186" spans="1:1" ht="29.25" customHeight="1">
      <c r="A186" s="197" t="s">
        <v>255</v>
      </c>
    </row>
    <row r="187" spans="1:1" ht="29.25" customHeight="1">
      <c r="A187" s="197" t="s">
        <v>262</v>
      </c>
    </row>
    <row r="188" spans="1:1" ht="29.25" customHeight="1">
      <c r="A188" s="197" t="s">
        <v>263</v>
      </c>
    </row>
    <row r="189" spans="1:1" ht="29.25" customHeight="1">
      <c r="A189" s="197" t="s">
        <v>264</v>
      </c>
    </row>
    <row r="190" spans="1:1" ht="29.25" customHeight="1">
      <c r="A190" s="197" t="s">
        <v>277</v>
      </c>
    </row>
    <row r="191" spans="1:1" ht="26.25" customHeight="1">
      <c r="A191" s="197" t="s">
        <v>265</v>
      </c>
    </row>
    <row r="192" spans="1:1" ht="31.5" customHeight="1">
      <c r="A192" s="197" t="s">
        <v>266</v>
      </c>
    </row>
    <row r="193" spans="1:1" ht="31.5" customHeight="1">
      <c r="A193" s="197" t="s">
        <v>267</v>
      </c>
    </row>
    <row r="194" spans="1:1" ht="31.5" customHeight="1">
      <c r="A194" s="197" t="s">
        <v>268</v>
      </c>
    </row>
    <row r="195" spans="1:1" ht="31.5" customHeight="1">
      <c r="A195" s="197" t="s">
        <v>269</v>
      </c>
    </row>
    <row r="196" spans="1:1" ht="31.5" customHeight="1">
      <c r="A196" s="197" t="s">
        <v>275</v>
      </c>
    </row>
    <row r="197" spans="1:1" ht="38.25" customHeight="1">
      <c r="A197" s="197" t="s">
        <v>276</v>
      </c>
    </row>
    <row r="198" spans="1:1" ht="31.5" customHeight="1">
      <c r="A198" s="197" t="s">
        <v>278</v>
      </c>
    </row>
    <row r="199" spans="1:1" ht="31.5" customHeight="1">
      <c r="A199" s="197" t="s">
        <v>279</v>
      </c>
    </row>
    <row r="200" spans="1:1" ht="31.5" customHeight="1">
      <c r="A200" s="197" t="s">
        <v>282</v>
      </c>
    </row>
    <row r="201" spans="1:1" ht="31.5" customHeight="1">
      <c r="A201" s="197" t="s">
        <v>280</v>
      </c>
    </row>
    <row r="202" spans="1:1" ht="31.5" customHeight="1">
      <c r="A202" s="197" t="s">
        <v>281</v>
      </c>
    </row>
    <row r="203" spans="1:1" ht="31.5" customHeight="1"/>
    <row r="204" spans="1:1" ht="26.25" customHeight="1"/>
    <row r="205" spans="1:1" ht="33.75" customHeight="1">
      <c r="A205" s="198" t="s">
        <v>218</v>
      </c>
    </row>
    <row r="206" spans="1:1" ht="30" customHeight="1">
      <c r="A206" s="197" t="s">
        <v>164</v>
      </c>
    </row>
    <row r="207" spans="1:1" ht="29.25" customHeight="1">
      <c r="A207" s="197" t="s">
        <v>303</v>
      </c>
    </row>
    <row r="208" spans="1:1" ht="31.5" customHeight="1"/>
    <row r="209" spans="1:1" ht="26.25" customHeight="1"/>
    <row r="210" spans="1:1" ht="30.75" customHeight="1">
      <c r="A210" s="198" t="s">
        <v>219</v>
      </c>
    </row>
    <row r="211" spans="1:1" ht="30" customHeight="1">
      <c r="A211" s="197" t="s">
        <v>166</v>
      </c>
    </row>
    <row r="212" spans="1:1" ht="28.5" customHeight="1">
      <c r="A212" s="197" t="s">
        <v>224</v>
      </c>
    </row>
    <row r="213" spans="1:1" ht="30" customHeight="1">
      <c r="A213" s="197" t="s">
        <v>230</v>
      </c>
    </row>
    <row r="214" spans="1:1" ht="30.75" customHeight="1">
      <c r="A214" s="197" t="s">
        <v>231</v>
      </c>
    </row>
    <row r="215" spans="1:1" ht="27" customHeight="1">
      <c r="A215" s="197" t="s">
        <v>232</v>
      </c>
    </row>
    <row r="216" spans="1:1" ht="29.25" customHeight="1">
      <c r="A216" s="197" t="s">
        <v>233</v>
      </c>
    </row>
    <row r="217" spans="1:1" ht="30" customHeight="1"/>
    <row r="218" spans="1:1" ht="30" customHeight="1"/>
    <row r="219" spans="1:1" ht="26.25" customHeight="1"/>
    <row r="220" spans="1:1" ht="27.75" customHeight="1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68"/>
  <sheetViews>
    <sheetView topLeftCell="A40" workbookViewId="0">
      <selection activeCell="B53" sqref="B53:B59"/>
    </sheetView>
  </sheetViews>
  <sheetFormatPr defaultColWidth="8.81640625" defaultRowHeight="12.5"/>
  <cols>
    <col min="1" max="1" width="6.36328125" customWidth="1"/>
    <col min="2" max="2" width="25.1796875" customWidth="1"/>
    <col min="3" max="3" width="35.453125" customWidth="1"/>
    <col min="4" max="4" width="13" customWidth="1"/>
    <col min="5" max="6" width="18.453125" customWidth="1"/>
  </cols>
  <sheetData>
    <row r="1" spans="1:6" ht="24" customHeight="1">
      <c r="A1" s="508" t="s">
        <v>29</v>
      </c>
      <c r="B1" s="509"/>
      <c r="C1" s="509"/>
      <c r="D1" s="509"/>
      <c r="E1" s="509"/>
    </row>
    <row r="2" spans="1:6" ht="16.5" customHeight="1">
      <c r="A2" s="511"/>
      <c r="B2" s="512"/>
      <c r="C2" s="512"/>
      <c r="D2" s="512"/>
      <c r="E2" s="512"/>
    </row>
    <row r="3" spans="1:6" ht="70.5" customHeight="1">
      <c r="A3" s="166" t="s">
        <v>6</v>
      </c>
      <c r="B3" s="165" t="s">
        <v>30</v>
      </c>
      <c r="C3" s="165" t="s">
        <v>17</v>
      </c>
      <c r="D3" s="207" t="s">
        <v>392</v>
      </c>
      <c r="E3" s="208" t="s">
        <v>31</v>
      </c>
      <c r="F3" s="207" t="s">
        <v>477</v>
      </c>
    </row>
    <row r="4" spans="1:6" ht="25.5" customHeight="1">
      <c r="A4" s="496" t="s">
        <v>478</v>
      </c>
      <c r="B4" s="497"/>
      <c r="C4" s="497"/>
      <c r="D4" s="497"/>
      <c r="E4" s="497"/>
      <c r="F4" s="498"/>
    </row>
    <row r="5" spans="1:6" ht="40.5" customHeight="1">
      <c r="A5" s="460" t="s">
        <v>10</v>
      </c>
      <c r="B5" s="454" t="s">
        <v>311</v>
      </c>
      <c r="C5" s="170" t="s">
        <v>332</v>
      </c>
      <c r="D5" s="466" t="s">
        <v>344</v>
      </c>
      <c r="E5" s="484" t="s">
        <v>517</v>
      </c>
      <c r="F5" s="505" t="s">
        <v>476</v>
      </c>
    </row>
    <row r="6" spans="1:6" ht="28.5" customHeight="1">
      <c r="A6" s="463"/>
      <c r="B6" s="464"/>
      <c r="C6" s="170" t="s">
        <v>333</v>
      </c>
      <c r="D6" s="467"/>
      <c r="E6" s="485"/>
      <c r="F6" s="506"/>
    </row>
    <row r="7" spans="1:6" ht="42" customHeight="1">
      <c r="A7" s="463"/>
      <c r="B7" s="464"/>
      <c r="C7" s="170" t="s">
        <v>334</v>
      </c>
      <c r="D7" s="467"/>
      <c r="E7" s="485"/>
      <c r="F7" s="506"/>
    </row>
    <row r="8" spans="1:6" ht="27" customHeight="1">
      <c r="A8" s="463"/>
      <c r="B8" s="464"/>
      <c r="C8" s="170" t="s">
        <v>335</v>
      </c>
      <c r="D8" s="467"/>
      <c r="E8" s="485"/>
      <c r="F8" s="506"/>
    </row>
    <row r="9" spans="1:6" ht="27" customHeight="1">
      <c r="A9" s="463"/>
      <c r="B9" s="464"/>
      <c r="C9" s="170" t="s">
        <v>336</v>
      </c>
      <c r="D9" s="467"/>
      <c r="E9" s="485"/>
      <c r="F9" s="506"/>
    </row>
    <row r="10" spans="1:6" ht="30.75" customHeight="1">
      <c r="A10" s="463"/>
      <c r="B10" s="464"/>
      <c r="C10" s="170" t="s">
        <v>337</v>
      </c>
      <c r="D10" s="467"/>
      <c r="E10" s="485"/>
      <c r="F10" s="506"/>
    </row>
    <row r="11" spans="1:6" ht="19.5" customHeight="1">
      <c r="A11" s="463"/>
      <c r="B11" s="464"/>
      <c r="C11" s="170" t="s">
        <v>338</v>
      </c>
      <c r="D11" s="467"/>
      <c r="E11" s="485"/>
      <c r="F11" s="506"/>
    </row>
    <row r="12" spans="1:6" ht="19.5" customHeight="1">
      <c r="A12" s="463"/>
      <c r="B12" s="464"/>
      <c r="C12" s="170" t="s">
        <v>339</v>
      </c>
      <c r="D12" s="467"/>
      <c r="E12" s="485"/>
      <c r="F12" s="506"/>
    </row>
    <row r="13" spans="1:6" ht="23.25" customHeight="1">
      <c r="A13" s="463"/>
      <c r="B13" s="464"/>
      <c r="C13" s="170" t="s">
        <v>340</v>
      </c>
      <c r="D13" s="467"/>
      <c r="E13" s="485"/>
      <c r="F13" s="506"/>
    </row>
    <row r="14" spans="1:6" ht="23.25" customHeight="1">
      <c r="A14" s="463"/>
      <c r="B14" s="464"/>
      <c r="C14" s="170" t="s">
        <v>341</v>
      </c>
      <c r="D14" s="467"/>
      <c r="E14" s="485"/>
      <c r="F14" s="506"/>
    </row>
    <row r="15" spans="1:6" ht="31.5" customHeight="1">
      <c r="A15" s="463"/>
      <c r="B15" s="464"/>
      <c r="C15" s="170" t="s">
        <v>342</v>
      </c>
      <c r="D15" s="467"/>
      <c r="E15" s="485"/>
      <c r="F15" s="506"/>
    </row>
    <row r="16" spans="1:6" ht="21.75" customHeight="1">
      <c r="A16" s="463"/>
      <c r="B16" s="464"/>
      <c r="C16" s="170" t="s">
        <v>343</v>
      </c>
      <c r="D16" s="467"/>
      <c r="E16" s="485"/>
      <c r="F16" s="506"/>
    </row>
    <row r="17" spans="1:6" ht="24.75" customHeight="1">
      <c r="A17" s="463"/>
      <c r="B17" s="464"/>
      <c r="C17" s="181"/>
      <c r="D17" s="467"/>
      <c r="E17" s="485"/>
      <c r="F17" s="506"/>
    </row>
    <row r="18" spans="1:6" ht="24" customHeight="1">
      <c r="A18" s="463"/>
      <c r="B18" s="465"/>
      <c r="C18" s="170"/>
      <c r="D18" s="468"/>
      <c r="E18" s="485"/>
      <c r="F18" s="507"/>
    </row>
    <row r="19" spans="1:6" ht="55.5" customHeight="1">
      <c r="A19" s="167" t="s">
        <v>11</v>
      </c>
      <c r="B19" s="454" t="s">
        <v>83</v>
      </c>
      <c r="C19" s="170" t="s">
        <v>310</v>
      </c>
      <c r="D19" s="466" t="s">
        <v>346</v>
      </c>
      <c r="E19" s="484" t="s">
        <v>518</v>
      </c>
      <c r="F19" s="502"/>
    </row>
    <row r="20" spans="1:6" ht="44.25" customHeight="1">
      <c r="A20" s="206"/>
      <c r="B20" s="464"/>
      <c r="C20" s="170" t="s">
        <v>389</v>
      </c>
      <c r="D20" s="487"/>
      <c r="E20" s="485"/>
      <c r="F20" s="503"/>
    </row>
    <row r="21" spans="1:6" ht="45" customHeight="1">
      <c r="A21" s="58"/>
      <c r="B21" s="464"/>
      <c r="C21" s="170" t="s">
        <v>390</v>
      </c>
      <c r="D21" s="487"/>
      <c r="E21" s="485"/>
      <c r="F21" s="503"/>
    </row>
    <row r="22" spans="1:6" ht="32.25" customHeight="1">
      <c r="A22" s="58"/>
      <c r="B22" s="464"/>
      <c r="C22" s="170" t="s">
        <v>391</v>
      </c>
      <c r="D22" s="487"/>
      <c r="E22" s="485"/>
      <c r="F22" s="503"/>
    </row>
    <row r="23" spans="1:6" ht="25.5" customHeight="1">
      <c r="A23" s="58"/>
      <c r="B23" s="455"/>
      <c r="C23" s="170" t="s">
        <v>72</v>
      </c>
      <c r="D23" s="488"/>
      <c r="E23" s="485"/>
      <c r="F23" s="503"/>
    </row>
    <row r="24" spans="1:6" ht="26.25" customHeight="1">
      <c r="A24" s="58"/>
      <c r="B24" s="455"/>
      <c r="C24" s="170" t="s">
        <v>111</v>
      </c>
      <c r="D24" s="488"/>
      <c r="E24" s="485"/>
      <c r="F24" s="503"/>
    </row>
    <row r="25" spans="1:6" ht="24.75" customHeight="1">
      <c r="A25" s="58"/>
      <c r="B25" s="455"/>
      <c r="C25" s="170" t="s">
        <v>109</v>
      </c>
      <c r="D25" s="488"/>
      <c r="E25" s="485"/>
      <c r="F25" s="503"/>
    </row>
    <row r="26" spans="1:6" ht="24.75" customHeight="1">
      <c r="A26" s="58"/>
      <c r="B26" s="456"/>
      <c r="C26" s="170"/>
      <c r="D26" s="489"/>
      <c r="E26" s="485"/>
      <c r="F26" s="504"/>
    </row>
    <row r="27" spans="1:6" ht="20.25" customHeight="1">
      <c r="A27" s="460" t="s">
        <v>12</v>
      </c>
      <c r="B27" s="454" t="s">
        <v>32</v>
      </c>
      <c r="C27" s="170" t="s">
        <v>304</v>
      </c>
      <c r="D27" s="438" t="s">
        <v>345</v>
      </c>
      <c r="E27" s="484" t="s">
        <v>519</v>
      </c>
      <c r="F27" s="502"/>
    </row>
    <row r="28" spans="1:6" ht="45" customHeight="1">
      <c r="A28" s="442"/>
      <c r="B28" s="464"/>
      <c r="C28" s="170" t="s">
        <v>314</v>
      </c>
      <c r="D28" s="439"/>
      <c r="E28" s="485"/>
      <c r="F28" s="503"/>
    </row>
    <row r="29" spans="1:6" ht="21.75" customHeight="1">
      <c r="A29" s="442"/>
      <c r="B29" s="464"/>
      <c r="C29" s="170"/>
      <c r="D29" s="439"/>
      <c r="E29" s="485"/>
      <c r="F29" s="503"/>
    </row>
    <row r="30" spans="1:6" ht="23.25" customHeight="1">
      <c r="A30" s="443"/>
      <c r="B30" s="465"/>
      <c r="C30" s="107"/>
      <c r="D30" s="440"/>
      <c r="E30" s="485"/>
      <c r="F30" s="504"/>
    </row>
    <row r="31" spans="1:6" ht="44.25" customHeight="1">
      <c r="A31" s="460" t="s">
        <v>13</v>
      </c>
      <c r="B31" s="454" t="s">
        <v>33</v>
      </c>
      <c r="C31" s="170" t="s">
        <v>290</v>
      </c>
      <c r="D31" s="441" t="s">
        <v>347</v>
      </c>
      <c r="E31" s="484" t="s">
        <v>520</v>
      </c>
      <c r="F31" s="515"/>
    </row>
    <row r="32" spans="1:6" ht="22.5" customHeight="1">
      <c r="A32" s="463"/>
      <c r="B32" s="464"/>
      <c r="C32" s="170" t="s">
        <v>84</v>
      </c>
      <c r="D32" s="442"/>
      <c r="E32" s="485"/>
      <c r="F32" s="503"/>
    </row>
    <row r="33" spans="1:6" ht="28.5" customHeight="1">
      <c r="A33" s="463"/>
      <c r="B33" s="464"/>
      <c r="C33" s="170" t="s">
        <v>289</v>
      </c>
      <c r="D33" s="442"/>
      <c r="E33" s="485"/>
      <c r="F33" s="503"/>
    </row>
    <row r="34" spans="1:6" ht="22.5" customHeight="1">
      <c r="A34" s="463"/>
      <c r="B34" s="464"/>
      <c r="C34" s="170"/>
      <c r="D34" s="442"/>
      <c r="E34" s="485"/>
      <c r="F34" s="503"/>
    </row>
    <row r="35" spans="1:6" ht="20.25" customHeight="1">
      <c r="A35" s="510"/>
      <c r="B35" s="465"/>
      <c r="C35" s="170"/>
      <c r="D35" s="443"/>
      <c r="E35" s="485"/>
      <c r="F35" s="504"/>
    </row>
    <row r="36" spans="1:6" ht="31.5" customHeight="1">
      <c r="A36" s="460" t="s">
        <v>14</v>
      </c>
      <c r="B36" s="454" t="s">
        <v>307</v>
      </c>
      <c r="C36" s="170" t="s">
        <v>305</v>
      </c>
      <c r="D36" s="513" t="s">
        <v>348</v>
      </c>
      <c r="E36" s="484" t="s">
        <v>521</v>
      </c>
      <c r="F36" s="515"/>
    </row>
    <row r="37" spans="1:6" ht="27" customHeight="1">
      <c r="A37" s="463"/>
      <c r="B37" s="455"/>
      <c r="C37" s="170" t="s">
        <v>308</v>
      </c>
      <c r="D37" s="446"/>
      <c r="E37" s="485"/>
      <c r="F37" s="503"/>
    </row>
    <row r="38" spans="1:6" ht="27.75" customHeight="1">
      <c r="A38" s="463"/>
      <c r="B38" s="455"/>
      <c r="C38" s="170" t="s">
        <v>291</v>
      </c>
      <c r="D38" s="446"/>
      <c r="E38" s="485"/>
      <c r="F38" s="503"/>
    </row>
    <row r="39" spans="1:6" ht="27" customHeight="1">
      <c r="A39" s="463"/>
      <c r="B39" s="455"/>
      <c r="C39" s="170" t="s">
        <v>108</v>
      </c>
      <c r="D39" s="446"/>
      <c r="E39" s="485"/>
      <c r="F39" s="503"/>
    </row>
    <row r="40" spans="1:6" ht="20.25" customHeight="1">
      <c r="A40" s="463"/>
      <c r="B40" s="455"/>
      <c r="C40" s="170"/>
      <c r="D40" s="446"/>
      <c r="E40" s="485"/>
      <c r="F40" s="503"/>
    </row>
    <row r="41" spans="1:6" ht="22.5" customHeight="1">
      <c r="A41" s="510"/>
      <c r="B41" s="456"/>
      <c r="C41" s="170"/>
      <c r="D41" s="447"/>
      <c r="E41" s="485"/>
      <c r="F41" s="504"/>
    </row>
    <row r="42" spans="1:6" ht="25.5" customHeight="1">
      <c r="A42" s="460" t="s">
        <v>15</v>
      </c>
      <c r="B42" s="454" t="s">
        <v>454</v>
      </c>
      <c r="C42" s="170" t="s">
        <v>306</v>
      </c>
      <c r="D42" s="438" t="s">
        <v>349</v>
      </c>
      <c r="E42" s="484" t="s">
        <v>522</v>
      </c>
      <c r="F42" s="515"/>
    </row>
    <row r="43" spans="1:6" ht="30.75" customHeight="1">
      <c r="A43" s="461"/>
      <c r="B43" s="455"/>
      <c r="C43" s="170" t="s">
        <v>444</v>
      </c>
      <c r="D43" s="442"/>
      <c r="E43" s="485"/>
      <c r="F43" s="503"/>
    </row>
    <row r="44" spans="1:6" ht="25.5" customHeight="1">
      <c r="A44" s="461"/>
      <c r="B44" s="455"/>
      <c r="C44" s="170"/>
      <c r="D44" s="442"/>
      <c r="E44" s="485"/>
      <c r="F44" s="503"/>
    </row>
    <row r="45" spans="1:6" ht="21.75" customHeight="1">
      <c r="A45" s="462"/>
      <c r="B45" s="456"/>
      <c r="C45" s="170"/>
      <c r="D45" s="443"/>
      <c r="E45" s="486"/>
      <c r="F45" s="504"/>
    </row>
    <row r="46" spans="1:6" ht="24.75" customHeight="1">
      <c r="A46" s="496" t="s">
        <v>480</v>
      </c>
      <c r="B46" s="497"/>
      <c r="C46" s="497"/>
      <c r="D46" s="497"/>
      <c r="E46" s="497"/>
      <c r="F46" s="498"/>
    </row>
    <row r="47" spans="1:6" ht="27" customHeight="1">
      <c r="A47" s="481" t="s">
        <v>16</v>
      </c>
      <c r="B47" s="490" t="s">
        <v>34</v>
      </c>
      <c r="C47" s="187" t="s">
        <v>73</v>
      </c>
      <c r="D47" s="444" t="s">
        <v>345</v>
      </c>
      <c r="E47" s="493" t="s">
        <v>350</v>
      </c>
      <c r="F47" s="516"/>
    </row>
    <row r="48" spans="1:6" ht="24" customHeight="1">
      <c r="A48" s="482"/>
      <c r="B48" s="491"/>
      <c r="C48" s="187" t="s">
        <v>74</v>
      </c>
      <c r="D48" s="442"/>
      <c r="E48" s="494"/>
      <c r="F48" s="503"/>
    </row>
    <row r="49" spans="1:6" ht="20.25" customHeight="1">
      <c r="A49" s="482"/>
      <c r="B49" s="491"/>
      <c r="C49" s="169"/>
      <c r="D49" s="442"/>
      <c r="E49" s="494"/>
      <c r="F49" s="503"/>
    </row>
    <row r="50" spans="1:6" ht="18" customHeight="1">
      <c r="A50" s="482"/>
      <c r="B50" s="491"/>
      <c r="C50" s="169"/>
      <c r="D50" s="442"/>
      <c r="E50" s="494"/>
      <c r="F50" s="503"/>
    </row>
    <row r="51" spans="1:6" ht="18" customHeight="1">
      <c r="A51" s="483"/>
      <c r="B51" s="492"/>
      <c r="C51" s="168"/>
      <c r="D51" s="443"/>
      <c r="E51" s="495"/>
      <c r="F51" s="504"/>
    </row>
    <row r="52" spans="1:6" ht="27" customHeight="1">
      <c r="A52" s="478" t="s">
        <v>479</v>
      </c>
      <c r="B52" s="479"/>
      <c r="C52" s="479"/>
      <c r="D52" s="479"/>
      <c r="E52" s="479"/>
      <c r="F52" s="480"/>
    </row>
    <row r="53" spans="1:6" ht="41.25" customHeight="1">
      <c r="A53" s="457" t="s">
        <v>35</v>
      </c>
      <c r="B53" s="472" t="s">
        <v>525</v>
      </c>
      <c r="C53" s="188" t="s">
        <v>309</v>
      </c>
      <c r="D53" s="445"/>
      <c r="E53" s="475" t="s">
        <v>350</v>
      </c>
      <c r="F53" s="517"/>
    </row>
    <row r="54" spans="1:6" ht="27" customHeight="1">
      <c r="A54" s="458"/>
      <c r="B54" s="473"/>
      <c r="C54" s="188" t="s">
        <v>75</v>
      </c>
      <c r="D54" s="446"/>
      <c r="E54" s="476"/>
      <c r="F54" s="503"/>
    </row>
    <row r="55" spans="1:6" ht="21.75" customHeight="1">
      <c r="A55" s="458"/>
      <c r="B55" s="473"/>
      <c r="C55" s="188" t="s">
        <v>76</v>
      </c>
      <c r="D55" s="446"/>
      <c r="E55" s="476"/>
      <c r="F55" s="503"/>
    </row>
    <row r="56" spans="1:6" ht="21.75" customHeight="1">
      <c r="A56" s="458"/>
      <c r="B56" s="473"/>
      <c r="C56" s="188" t="s">
        <v>77</v>
      </c>
      <c r="D56" s="446"/>
      <c r="E56" s="476"/>
      <c r="F56" s="503"/>
    </row>
    <row r="57" spans="1:6" ht="21" customHeight="1">
      <c r="A57" s="458"/>
      <c r="B57" s="473"/>
      <c r="C57" s="380"/>
      <c r="D57" s="446"/>
      <c r="E57" s="476"/>
      <c r="F57" s="503"/>
    </row>
    <row r="58" spans="1:6" ht="25.5" customHeight="1">
      <c r="A58" s="458"/>
      <c r="B58" s="473"/>
      <c r="C58" s="380"/>
      <c r="D58" s="446"/>
      <c r="E58" s="476"/>
      <c r="F58" s="503"/>
    </row>
    <row r="59" spans="1:6" ht="28.5" customHeight="1">
      <c r="A59" s="459"/>
      <c r="B59" s="474"/>
      <c r="C59" s="380"/>
      <c r="D59" s="447"/>
      <c r="E59" s="477"/>
      <c r="F59" s="504"/>
    </row>
    <row r="60" spans="1:6" ht="27" customHeight="1">
      <c r="A60" s="518" t="s">
        <v>481</v>
      </c>
      <c r="B60" s="518"/>
      <c r="C60" s="518"/>
      <c r="D60" s="518"/>
      <c r="E60" s="518"/>
      <c r="F60" s="518"/>
    </row>
    <row r="61" spans="1:6" ht="21.75" customHeight="1">
      <c r="A61" s="448" t="s">
        <v>18</v>
      </c>
      <c r="B61" s="451" t="s">
        <v>196</v>
      </c>
      <c r="C61" s="192" t="s">
        <v>443</v>
      </c>
      <c r="D61" s="499"/>
      <c r="E61" s="469" t="s">
        <v>350</v>
      </c>
      <c r="F61" s="514"/>
    </row>
    <row r="62" spans="1:6" ht="18.75" customHeight="1">
      <c r="A62" s="449"/>
      <c r="B62" s="452"/>
      <c r="C62" s="189" t="s">
        <v>442</v>
      </c>
      <c r="D62" s="500"/>
      <c r="E62" s="470"/>
      <c r="F62" s="503"/>
    </row>
    <row r="63" spans="1:6" ht="33" customHeight="1">
      <c r="A63" s="449"/>
      <c r="B63" s="452"/>
      <c r="C63" s="189" t="s">
        <v>471</v>
      </c>
      <c r="D63" s="500"/>
      <c r="E63" s="470"/>
      <c r="F63" s="503"/>
    </row>
    <row r="64" spans="1:6" ht="30" customHeight="1">
      <c r="A64" s="449"/>
      <c r="B64" s="452"/>
      <c r="C64" s="189" t="s">
        <v>472</v>
      </c>
      <c r="D64" s="500"/>
      <c r="E64" s="470"/>
      <c r="F64" s="503"/>
    </row>
    <row r="65" spans="1:6" ht="27.75" customHeight="1">
      <c r="A65" s="450"/>
      <c r="B65" s="453"/>
      <c r="C65" s="189"/>
      <c r="D65" s="501"/>
      <c r="E65" s="471"/>
      <c r="F65" s="504"/>
    </row>
    <row r="66" spans="1:6" ht="14">
      <c r="A66" s="57"/>
    </row>
    <row r="68" spans="1:6" ht="14">
      <c r="A68" s="56"/>
    </row>
  </sheetData>
  <mergeCells count="50">
    <mergeCell ref="F61:F65"/>
    <mergeCell ref="F31:F35"/>
    <mergeCell ref="F36:F41"/>
    <mergeCell ref="F42:F45"/>
    <mergeCell ref="F47:F51"/>
    <mergeCell ref="F53:F59"/>
    <mergeCell ref="A60:F60"/>
    <mergeCell ref="F19:F26"/>
    <mergeCell ref="F27:F30"/>
    <mergeCell ref="F5:F18"/>
    <mergeCell ref="A1:E1"/>
    <mergeCell ref="B36:B41"/>
    <mergeCell ref="A36:A41"/>
    <mergeCell ref="E36:E41"/>
    <mergeCell ref="E27:E30"/>
    <mergeCell ref="A2:E2"/>
    <mergeCell ref="B31:B35"/>
    <mergeCell ref="A31:A35"/>
    <mergeCell ref="A4:F4"/>
    <mergeCell ref="E31:E35"/>
    <mergeCell ref="E5:E18"/>
    <mergeCell ref="E19:E26"/>
    <mergeCell ref="D36:D41"/>
    <mergeCell ref="A5:A18"/>
    <mergeCell ref="B5:B18"/>
    <mergeCell ref="D5:D18"/>
    <mergeCell ref="E61:E65"/>
    <mergeCell ref="B27:B30"/>
    <mergeCell ref="B19:B26"/>
    <mergeCell ref="B53:B59"/>
    <mergeCell ref="E53:E59"/>
    <mergeCell ref="A52:F52"/>
    <mergeCell ref="A47:A51"/>
    <mergeCell ref="E42:E45"/>
    <mergeCell ref="D19:D26"/>
    <mergeCell ref="B47:B51"/>
    <mergeCell ref="E47:E51"/>
    <mergeCell ref="A46:F46"/>
    <mergeCell ref="D61:D65"/>
    <mergeCell ref="D27:D30"/>
    <mergeCell ref="D31:D35"/>
    <mergeCell ref="D47:D51"/>
    <mergeCell ref="D53:D59"/>
    <mergeCell ref="A61:A65"/>
    <mergeCell ref="B61:B65"/>
    <mergeCell ref="B42:B45"/>
    <mergeCell ref="A53:A59"/>
    <mergeCell ref="A42:A45"/>
    <mergeCell ref="D42:D45"/>
    <mergeCell ref="A27:A30"/>
  </mergeCells>
  <phoneticPr fontId="0" type="noConversion"/>
  <hyperlinks>
    <hyperlink ref="B5:B18" location="'Community Perspective results'!A4" display="More people from all parts of the community visit Valence House &amp; Eastbury Manor and have an enjoyable, rewarding &amp; safe experience"/>
    <hyperlink ref="B19:B26" location="'Community Perspective results'!A42" display="More people engage with the history of Barking &amp; Dagenham to provoke thought &amp; emotions and develop their pride &amp; understanding of the heritage of the area"/>
    <hyperlink ref="B27:B30" location="'Community Perspective results'!A56" display="More people come together to socialise"/>
    <hyperlink ref="B31:B35" location="'Community Perspective results'!A60" display="People learn, develop, socialise &amp; contribute to society through volunteering"/>
    <hyperlink ref="B36:B41" location="'Community Perspective results'!A65" display="People have easy access to information about the heritage of Barking &amp; Dagenham"/>
    <hyperlink ref="B42:B45" location="'Community Perspective results'!A71" display="The physical &amp; intellectual history of Barking &amp; Dagenham is preserved"/>
    <hyperlink ref="B47:B51" location="'Financial Perspective results'!A4" display="Sustainable financial position"/>
    <hyperlink ref="B53:B59" location="'Staff Perspective results'!A4" display="Good quality sustainable jobs for people, with the opportunity to develop high professional standards"/>
    <hyperlink ref="B61:B65" location="'Environment Perspective results'!A4" display="Reduced negative impact on the environment from the facilities &amp; operation"/>
  </hyperlinks>
  <printOptions horizontalCentered="1"/>
  <pageMargins left="0.74803149606299213" right="0.74803149606299213" top="0.74803149606299213" bottom="0.74803149606299213" header="0.51181102362204722" footer="0.51181102362204722"/>
  <pageSetup paperSize="9" scale="75" orientation="portrait" r:id="rId1"/>
  <headerFooter alignWithMargins="0">
    <oddFooter>&amp;R&amp;P</oddFooter>
  </headerFooter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2" topLeftCell="A6" activePane="bottomLeft" state="frozen"/>
      <selection activeCell="C1" sqref="C1"/>
      <selection pane="bottomLeft" activeCell="C7" sqref="C7"/>
    </sheetView>
  </sheetViews>
  <sheetFormatPr defaultColWidth="8.81640625" defaultRowHeight="12.5"/>
  <cols>
    <col min="1" max="1" width="5.453125" customWidth="1"/>
    <col min="2" max="2" width="33.6328125" style="224" customWidth="1"/>
    <col min="3" max="3" width="30.1796875" style="224" customWidth="1"/>
    <col min="4" max="4" width="8.1796875" customWidth="1"/>
    <col min="5" max="5" width="13" customWidth="1"/>
    <col min="6" max="6" width="8.6328125" customWidth="1"/>
    <col min="7" max="7" width="14.453125" customWidth="1"/>
    <col min="8" max="8" width="13.1796875" customWidth="1"/>
    <col min="9" max="9" width="13" customWidth="1"/>
    <col min="10" max="10" width="11" customWidth="1"/>
    <col min="11" max="11" width="12.453125" customWidth="1"/>
    <col min="12" max="12" width="24" customWidth="1"/>
    <col min="13" max="13" width="14" customWidth="1"/>
  </cols>
  <sheetData>
    <row r="1" spans="1:13" ht="36.75" customHeight="1" thickBot="1">
      <c r="A1" s="519" t="s">
        <v>62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3" ht="78.75" customHeight="1" thickBot="1">
      <c r="A2" s="139" t="s">
        <v>6</v>
      </c>
      <c r="B2" s="220" t="s">
        <v>70</v>
      </c>
      <c r="C2" s="258" t="s">
        <v>63</v>
      </c>
      <c r="D2" s="140" t="s">
        <v>65</v>
      </c>
      <c r="E2" s="140" t="s">
        <v>430</v>
      </c>
      <c r="F2" s="140" t="s">
        <v>27</v>
      </c>
      <c r="G2" s="140" t="s">
        <v>413</v>
      </c>
      <c r="H2" s="140" t="s">
        <v>414</v>
      </c>
      <c r="I2" s="140" t="s">
        <v>415</v>
      </c>
      <c r="J2" s="154" t="s">
        <v>64</v>
      </c>
      <c r="K2" s="141" t="s">
        <v>28</v>
      </c>
      <c r="L2" s="142" t="s">
        <v>69</v>
      </c>
      <c r="M2" s="256"/>
    </row>
    <row r="3" spans="1:13" ht="63" customHeight="1">
      <c r="A3" s="182" t="s">
        <v>78</v>
      </c>
      <c r="B3" s="174" t="s">
        <v>93</v>
      </c>
      <c r="C3" s="398" t="s">
        <v>496</v>
      </c>
      <c r="D3" s="399">
        <v>41000</v>
      </c>
      <c r="E3" s="191">
        <v>41699</v>
      </c>
      <c r="F3" s="225" t="s">
        <v>485</v>
      </c>
      <c r="G3" s="225" t="s">
        <v>486</v>
      </c>
      <c r="H3" s="245"/>
      <c r="I3" s="145"/>
      <c r="J3" s="183" t="s">
        <v>79</v>
      </c>
      <c r="K3" s="171"/>
      <c r="L3" s="184"/>
    </row>
    <row r="4" spans="1:13" ht="66.75" customHeight="1">
      <c r="A4" s="185" t="s">
        <v>80</v>
      </c>
      <c r="B4" s="212" t="s">
        <v>81</v>
      </c>
      <c r="C4" s="391" t="s">
        <v>483</v>
      </c>
      <c r="D4" s="397">
        <v>41000</v>
      </c>
      <c r="E4" s="151">
        <v>2013</v>
      </c>
      <c r="F4" s="391" t="s">
        <v>484</v>
      </c>
      <c r="G4" s="400" t="s">
        <v>497</v>
      </c>
      <c r="H4" s="244"/>
      <c r="I4" s="151"/>
      <c r="J4" s="186" t="s">
        <v>82</v>
      </c>
      <c r="K4" s="152"/>
      <c r="L4" s="153"/>
    </row>
    <row r="5" spans="1:13" ht="81.75" customHeight="1">
      <c r="A5" s="143" t="s">
        <v>94</v>
      </c>
      <c r="B5" s="212" t="s">
        <v>95</v>
      </c>
      <c r="C5" s="175" t="s">
        <v>489</v>
      </c>
      <c r="D5" s="190">
        <v>41000</v>
      </c>
      <c r="E5" s="175">
        <v>2014</v>
      </c>
      <c r="F5" s="175" t="s">
        <v>485</v>
      </c>
      <c r="G5" s="175" t="s">
        <v>486</v>
      </c>
      <c r="H5" s="175" t="s">
        <v>487</v>
      </c>
      <c r="I5" s="175"/>
      <c r="J5" s="186" t="s">
        <v>439</v>
      </c>
      <c r="K5" s="177"/>
      <c r="L5" s="178"/>
    </row>
    <row r="6" spans="1:13" ht="105" customHeight="1">
      <c r="A6" s="176" t="s">
        <v>96</v>
      </c>
      <c r="B6" s="209" t="s">
        <v>416</v>
      </c>
      <c r="C6" s="245" t="s">
        <v>294</v>
      </c>
      <c r="D6" s="191">
        <v>41000</v>
      </c>
      <c r="E6" s="145">
        <v>2013</v>
      </c>
      <c r="F6" s="392" t="s">
        <v>485</v>
      </c>
      <c r="G6" s="392" t="s">
        <v>486</v>
      </c>
      <c r="H6" s="392" t="s">
        <v>488</v>
      </c>
      <c r="I6" s="145"/>
      <c r="J6" s="186" t="s">
        <v>11</v>
      </c>
      <c r="K6" s="150"/>
      <c r="L6" s="178"/>
    </row>
    <row r="7" spans="1:13" ht="70.5" customHeight="1">
      <c r="A7" s="182" t="s">
        <v>97</v>
      </c>
      <c r="B7" s="257" t="s">
        <v>313</v>
      </c>
      <c r="C7" s="175" t="s">
        <v>490</v>
      </c>
      <c r="D7" s="190">
        <v>41000</v>
      </c>
      <c r="E7" s="175">
        <v>2013</v>
      </c>
      <c r="F7" s="175" t="s">
        <v>491</v>
      </c>
      <c r="G7" s="175" t="s">
        <v>492</v>
      </c>
      <c r="H7" s="175" t="s">
        <v>493</v>
      </c>
      <c r="I7" s="175"/>
      <c r="J7" s="186" t="s">
        <v>440</v>
      </c>
      <c r="K7" s="150"/>
      <c r="L7" s="146"/>
    </row>
    <row r="8" spans="1:13" ht="80.25" customHeight="1">
      <c r="A8" s="176" t="s">
        <v>295</v>
      </c>
      <c r="B8" s="211" t="s">
        <v>312</v>
      </c>
      <c r="C8" s="403" t="s">
        <v>523</v>
      </c>
      <c r="D8" s="205">
        <v>41000</v>
      </c>
      <c r="E8" s="150">
        <v>2013</v>
      </c>
      <c r="F8" s="393" t="s">
        <v>491</v>
      </c>
      <c r="G8" s="393" t="s">
        <v>494</v>
      </c>
      <c r="H8" s="246"/>
      <c r="I8" s="150"/>
      <c r="J8" s="225" t="s">
        <v>440</v>
      </c>
      <c r="K8" s="150"/>
      <c r="L8" s="178"/>
    </row>
    <row r="9" spans="1:13" ht="65.25" customHeight="1">
      <c r="A9" s="213" t="s">
        <v>297</v>
      </c>
      <c r="B9" s="211" t="s">
        <v>296</v>
      </c>
      <c r="C9" s="393" t="s">
        <v>495</v>
      </c>
      <c r="D9" s="205">
        <v>41000</v>
      </c>
      <c r="E9" s="150">
        <v>2014</v>
      </c>
      <c r="F9" s="393" t="s">
        <v>491</v>
      </c>
      <c r="G9" s="393" t="s">
        <v>492</v>
      </c>
      <c r="H9" s="230" t="s">
        <v>504</v>
      </c>
      <c r="I9" s="150"/>
      <c r="J9" s="186" t="s">
        <v>16</v>
      </c>
      <c r="K9" s="150"/>
      <c r="L9" s="178"/>
    </row>
    <row r="10" spans="1:13" ht="65.25" customHeight="1">
      <c r="A10" s="213" t="s">
        <v>298</v>
      </c>
      <c r="B10" s="211" t="s">
        <v>441</v>
      </c>
      <c r="C10" s="230" t="s">
        <v>498</v>
      </c>
      <c r="D10" s="205">
        <v>40909</v>
      </c>
      <c r="E10" s="205">
        <v>41061</v>
      </c>
      <c r="F10" s="401" t="s">
        <v>485</v>
      </c>
      <c r="G10" s="205"/>
      <c r="H10" s="401" t="s">
        <v>503</v>
      </c>
      <c r="I10" s="150"/>
      <c r="J10" s="186" t="s">
        <v>11</v>
      </c>
      <c r="K10" s="150"/>
      <c r="L10" s="178"/>
    </row>
    <row r="11" spans="1:13" ht="65.25" customHeight="1">
      <c r="A11" s="182" t="s">
        <v>300</v>
      </c>
      <c r="B11" s="257" t="s">
        <v>302</v>
      </c>
      <c r="C11" s="230" t="s">
        <v>499</v>
      </c>
      <c r="D11" s="205">
        <v>41000</v>
      </c>
      <c r="E11" s="205">
        <v>41091</v>
      </c>
      <c r="F11" s="230" t="s">
        <v>491</v>
      </c>
      <c r="G11" s="230" t="s">
        <v>118</v>
      </c>
      <c r="H11" s="230" t="s">
        <v>502</v>
      </c>
      <c r="I11" s="150"/>
      <c r="J11" s="186" t="s">
        <v>16</v>
      </c>
      <c r="K11" s="150"/>
      <c r="L11" s="146"/>
    </row>
    <row r="12" spans="1:13" ht="75.75" customHeight="1">
      <c r="A12" s="213" t="s">
        <v>298</v>
      </c>
      <c r="B12" s="209" t="s">
        <v>473</v>
      </c>
      <c r="C12" s="396" t="s">
        <v>500</v>
      </c>
      <c r="D12" s="205">
        <v>41000</v>
      </c>
      <c r="E12" s="205">
        <v>41334</v>
      </c>
      <c r="F12" s="396" t="s">
        <v>485</v>
      </c>
      <c r="G12" s="246"/>
      <c r="H12" s="396" t="s">
        <v>501</v>
      </c>
      <c r="I12" s="150"/>
      <c r="J12" s="186" t="s">
        <v>474</v>
      </c>
      <c r="K12" s="150"/>
      <c r="L12" s="178"/>
    </row>
    <row r="13" spans="1:13" ht="61.5" customHeight="1">
      <c r="A13" s="213" t="s">
        <v>300</v>
      </c>
      <c r="B13" s="211" t="s">
        <v>299</v>
      </c>
      <c r="C13" s="175" t="s">
        <v>505</v>
      </c>
      <c r="D13" s="190">
        <v>41000</v>
      </c>
      <c r="E13" s="190">
        <v>41699</v>
      </c>
      <c r="F13" s="175" t="s">
        <v>506</v>
      </c>
      <c r="G13" s="175" t="s">
        <v>507</v>
      </c>
      <c r="H13" s="175"/>
      <c r="I13" s="175"/>
      <c r="J13" s="186" t="s">
        <v>18</v>
      </c>
      <c r="K13" s="150"/>
      <c r="L13" s="178"/>
    </row>
    <row r="14" spans="1:13" ht="61.5" customHeight="1">
      <c r="A14" s="182" t="s">
        <v>301</v>
      </c>
      <c r="B14" s="257" t="s">
        <v>446</v>
      </c>
      <c r="C14" s="395" t="s">
        <v>508</v>
      </c>
      <c r="D14" s="191">
        <v>41000</v>
      </c>
      <c r="E14" s="191">
        <v>41091</v>
      </c>
      <c r="F14" s="395" t="s">
        <v>485</v>
      </c>
      <c r="G14" s="395" t="s">
        <v>509</v>
      </c>
      <c r="H14" s="395" t="s">
        <v>510</v>
      </c>
      <c r="I14" s="145"/>
      <c r="J14" s="186" t="s">
        <v>474</v>
      </c>
      <c r="K14" s="230" t="s">
        <v>400</v>
      </c>
      <c r="L14" s="178"/>
    </row>
    <row r="15" spans="1:13" ht="119.25" customHeight="1" thickBot="1">
      <c r="A15" s="214" t="s">
        <v>399</v>
      </c>
      <c r="B15" s="210" t="s">
        <v>445</v>
      </c>
      <c r="C15" s="180" t="s">
        <v>511</v>
      </c>
      <c r="D15" s="404">
        <v>41000</v>
      </c>
      <c r="E15" s="404">
        <v>41334</v>
      </c>
      <c r="F15" s="180" t="s">
        <v>485</v>
      </c>
      <c r="G15" s="180" t="s">
        <v>494</v>
      </c>
      <c r="H15" s="180" t="s">
        <v>512</v>
      </c>
      <c r="I15" s="180"/>
      <c r="J15" s="340" t="s">
        <v>475</v>
      </c>
      <c r="K15" s="148"/>
      <c r="L15" s="149"/>
    </row>
  </sheetData>
  <mergeCells count="1">
    <mergeCell ref="A1:L1"/>
  </mergeCells>
  <phoneticPr fontId="27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B1" workbookViewId="0">
      <selection activeCell="H4" sqref="H4:H10"/>
    </sheetView>
  </sheetViews>
  <sheetFormatPr defaultColWidth="8.81640625" defaultRowHeight="12.5"/>
  <cols>
    <col min="1" max="1" width="4.81640625" customWidth="1"/>
    <col min="2" max="2" width="22.453125" style="224" customWidth="1"/>
    <col min="3" max="3" width="37.6328125" customWidth="1"/>
    <col min="4" max="4" width="8.36328125" customWidth="1"/>
    <col min="5" max="5" width="12.36328125" customWidth="1"/>
    <col min="6" max="6" width="8.6328125" customWidth="1"/>
    <col min="7" max="7" width="43.81640625" customWidth="1"/>
    <col min="8" max="8" width="12.6328125" customWidth="1"/>
    <col min="9" max="9" width="31.453125" customWidth="1"/>
  </cols>
  <sheetData>
    <row r="1" spans="1:9" ht="38.25" customHeight="1">
      <c r="A1" s="541" t="s">
        <v>71</v>
      </c>
      <c r="B1" s="542"/>
      <c r="C1" s="542"/>
      <c r="D1" s="542"/>
      <c r="E1" s="542"/>
      <c r="F1" s="542"/>
      <c r="G1" s="542"/>
      <c r="H1" s="542"/>
      <c r="I1" s="542"/>
    </row>
    <row r="2" spans="1:9" ht="51.75" customHeight="1" thickBot="1">
      <c r="A2" s="528" t="s">
        <v>426</v>
      </c>
      <c r="B2" s="528"/>
      <c r="C2" s="528"/>
      <c r="D2" s="528"/>
      <c r="E2" s="528"/>
      <c r="F2" s="528"/>
      <c r="G2" s="529"/>
      <c r="H2" s="529"/>
      <c r="I2" s="529"/>
    </row>
    <row r="3" spans="1:9" ht="62.25" customHeight="1" thickBot="1">
      <c r="A3" s="139" t="s">
        <v>6</v>
      </c>
      <c r="B3" s="220" t="s">
        <v>66</v>
      </c>
      <c r="C3" s="140" t="s">
        <v>67</v>
      </c>
      <c r="D3" s="140" t="s">
        <v>65</v>
      </c>
      <c r="E3" s="140" t="s">
        <v>430</v>
      </c>
      <c r="F3" s="140" t="s">
        <v>27</v>
      </c>
      <c r="G3" s="140" t="s">
        <v>316</v>
      </c>
      <c r="H3" s="141" t="s">
        <v>28</v>
      </c>
      <c r="I3" s="142" t="s">
        <v>68</v>
      </c>
    </row>
    <row r="4" spans="1:9" ht="38.25" customHeight="1">
      <c r="A4" s="544" t="s">
        <v>315</v>
      </c>
      <c r="B4" s="543" t="s">
        <v>351</v>
      </c>
      <c r="C4" s="261" t="s">
        <v>352</v>
      </c>
      <c r="D4" s="545">
        <v>40848</v>
      </c>
      <c r="E4" s="548">
        <v>41153</v>
      </c>
      <c r="F4" s="549" t="s">
        <v>358</v>
      </c>
      <c r="G4" s="225" t="s">
        <v>432</v>
      </c>
      <c r="H4" s="559"/>
      <c r="I4" s="550"/>
    </row>
    <row r="5" spans="1:9" ht="33" customHeight="1">
      <c r="A5" s="523"/>
      <c r="B5" s="488"/>
      <c r="C5" s="262" t="s">
        <v>353</v>
      </c>
      <c r="D5" s="546"/>
      <c r="E5" s="488"/>
      <c r="F5" s="488"/>
      <c r="G5" s="186" t="s">
        <v>447</v>
      </c>
      <c r="H5" s="526"/>
      <c r="I5" s="551"/>
    </row>
    <row r="6" spans="1:9" ht="30" customHeight="1">
      <c r="A6" s="523"/>
      <c r="B6" s="488"/>
      <c r="C6" s="262" t="s">
        <v>354</v>
      </c>
      <c r="D6" s="546"/>
      <c r="E6" s="488"/>
      <c r="F6" s="488"/>
      <c r="G6" s="186" t="s">
        <v>433</v>
      </c>
      <c r="H6" s="526"/>
      <c r="I6" s="551"/>
    </row>
    <row r="7" spans="1:9" ht="30.75" customHeight="1">
      <c r="A7" s="523"/>
      <c r="B7" s="488"/>
      <c r="C7" s="262" t="s">
        <v>356</v>
      </c>
      <c r="D7" s="546"/>
      <c r="E7" s="488"/>
      <c r="F7" s="488"/>
      <c r="G7" s="186" t="s">
        <v>434</v>
      </c>
      <c r="H7" s="526"/>
      <c r="I7" s="551"/>
    </row>
    <row r="8" spans="1:9" ht="42" customHeight="1">
      <c r="A8" s="523"/>
      <c r="B8" s="488"/>
      <c r="C8" s="556" t="s">
        <v>357</v>
      </c>
      <c r="D8" s="546"/>
      <c r="E8" s="488"/>
      <c r="F8" s="488"/>
      <c r="G8" s="186" t="s">
        <v>435</v>
      </c>
      <c r="H8" s="526"/>
      <c r="I8" s="551"/>
    </row>
    <row r="9" spans="1:9" ht="42" customHeight="1">
      <c r="A9" s="523"/>
      <c r="B9" s="488"/>
      <c r="C9" s="557"/>
      <c r="D9" s="546"/>
      <c r="E9" s="488"/>
      <c r="F9" s="488"/>
      <c r="G9" s="186" t="s">
        <v>436</v>
      </c>
      <c r="H9" s="526"/>
      <c r="I9" s="551"/>
    </row>
    <row r="10" spans="1:9" ht="46.5" customHeight="1">
      <c r="A10" s="524"/>
      <c r="B10" s="489"/>
      <c r="C10" s="558"/>
      <c r="D10" s="547"/>
      <c r="E10" s="489"/>
      <c r="F10" s="489"/>
      <c r="G10" s="186" t="s">
        <v>437</v>
      </c>
      <c r="H10" s="527"/>
      <c r="I10" s="552"/>
    </row>
    <row r="11" spans="1:9" ht="29.25" customHeight="1">
      <c r="A11" s="522" t="s">
        <v>359</v>
      </c>
      <c r="B11" s="521" t="s">
        <v>360</v>
      </c>
      <c r="C11" s="262" t="s">
        <v>362</v>
      </c>
      <c r="D11" s="561">
        <v>41000</v>
      </c>
      <c r="E11" s="535">
        <v>41334</v>
      </c>
      <c r="F11" s="540" t="s">
        <v>358</v>
      </c>
      <c r="G11" s="175" t="s">
        <v>515</v>
      </c>
      <c r="H11" s="560"/>
      <c r="I11" s="553"/>
    </row>
    <row r="12" spans="1:9" ht="31.5" customHeight="1">
      <c r="A12" s="523"/>
      <c r="B12" s="488"/>
      <c r="C12" s="263" t="s">
        <v>361</v>
      </c>
      <c r="D12" s="546"/>
      <c r="E12" s="488"/>
      <c r="F12" s="488"/>
      <c r="G12" s="394" t="s">
        <v>513</v>
      </c>
      <c r="H12" s="526"/>
      <c r="I12" s="554"/>
    </row>
    <row r="13" spans="1:9" ht="42.75" customHeight="1">
      <c r="A13" s="523"/>
      <c r="B13" s="488"/>
      <c r="C13" s="266" t="s">
        <v>448</v>
      </c>
      <c r="D13" s="546"/>
      <c r="E13" s="488"/>
      <c r="F13" s="488"/>
      <c r="G13" s="394" t="s">
        <v>514</v>
      </c>
      <c r="H13" s="526"/>
      <c r="I13" s="554"/>
    </row>
    <row r="14" spans="1:9" ht="30" customHeight="1">
      <c r="A14" s="524"/>
      <c r="B14" s="489"/>
      <c r="C14" s="266" t="s">
        <v>449</v>
      </c>
      <c r="D14" s="547"/>
      <c r="E14" s="489"/>
      <c r="F14" s="489"/>
      <c r="G14" s="402" t="s">
        <v>524</v>
      </c>
      <c r="H14" s="527"/>
      <c r="I14" s="555"/>
    </row>
    <row r="15" spans="1:9" ht="30" customHeight="1">
      <c r="A15" s="522" t="s">
        <v>364</v>
      </c>
      <c r="B15" s="521" t="s">
        <v>363</v>
      </c>
      <c r="C15" s="260" t="s">
        <v>355</v>
      </c>
      <c r="D15" s="535">
        <v>41000</v>
      </c>
      <c r="E15" s="535">
        <v>41334</v>
      </c>
      <c r="F15" s="525"/>
      <c r="G15" s="186" t="s">
        <v>435</v>
      </c>
      <c r="H15" s="560"/>
      <c r="I15" s="553"/>
    </row>
    <row r="16" spans="1:9" ht="57.75" customHeight="1">
      <c r="A16" s="533"/>
      <c r="B16" s="531"/>
      <c r="C16" s="260" t="s">
        <v>438</v>
      </c>
      <c r="D16" s="536"/>
      <c r="E16" s="536"/>
      <c r="F16" s="538"/>
      <c r="G16" s="186" t="s">
        <v>450</v>
      </c>
      <c r="H16" s="526"/>
      <c r="I16" s="562"/>
    </row>
    <row r="17" spans="1:9" ht="34.5" customHeight="1">
      <c r="A17" s="533"/>
      <c r="B17" s="531"/>
      <c r="C17" s="260" t="s">
        <v>365</v>
      </c>
      <c r="D17" s="536"/>
      <c r="E17" s="536"/>
      <c r="F17" s="538"/>
      <c r="G17" s="186" t="s">
        <v>451</v>
      </c>
      <c r="H17" s="526"/>
      <c r="I17" s="562"/>
    </row>
    <row r="18" spans="1:9" ht="31.5" customHeight="1">
      <c r="A18" s="533"/>
      <c r="B18" s="531"/>
      <c r="C18" s="540" t="s">
        <v>366</v>
      </c>
      <c r="D18" s="536"/>
      <c r="E18" s="536"/>
      <c r="F18" s="538"/>
      <c r="G18" s="175"/>
      <c r="H18" s="526"/>
      <c r="I18" s="562"/>
    </row>
    <row r="19" spans="1:9" ht="30.75" customHeight="1">
      <c r="A19" s="534"/>
      <c r="B19" s="532"/>
      <c r="C19" s="489"/>
      <c r="D19" s="537"/>
      <c r="E19" s="537"/>
      <c r="F19" s="539"/>
      <c r="G19" s="175"/>
      <c r="H19" s="527"/>
      <c r="I19" s="563"/>
    </row>
    <row r="20" spans="1:9" ht="36.75" customHeight="1">
      <c r="A20" s="522" t="s">
        <v>367</v>
      </c>
      <c r="B20" s="521" t="s">
        <v>368</v>
      </c>
      <c r="C20" s="260" t="s">
        <v>369</v>
      </c>
      <c r="D20" s="525"/>
      <c r="E20" s="525"/>
      <c r="F20" s="530" t="s">
        <v>358</v>
      </c>
      <c r="G20" s="245" t="s">
        <v>417</v>
      </c>
      <c r="H20" s="525"/>
      <c r="I20" s="553"/>
    </row>
    <row r="21" spans="1:9" ht="36.75" customHeight="1">
      <c r="A21" s="523"/>
      <c r="B21" s="488"/>
      <c r="C21" s="540" t="s">
        <v>370</v>
      </c>
      <c r="D21" s="526"/>
      <c r="E21" s="526"/>
      <c r="F21" s="488"/>
      <c r="G21" s="175" t="s">
        <v>421</v>
      </c>
      <c r="H21" s="538"/>
      <c r="I21" s="562"/>
    </row>
    <row r="22" spans="1:9" ht="29.25" customHeight="1">
      <c r="A22" s="523"/>
      <c r="B22" s="488"/>
      <c r="C22" s="446"/>
      <c r="D22" s="526"/>
      <c r="E22" s="526"/>
      <c r="F22" s="488"/>
      <c r="G22" s="175" t="s">
        <v>418</v>
      </c>
      <c r="H22" s="538"/>
      <c r="I22" s="562"/>
    </row>
    <row r="23" spans="1:9" ht="84.75" customHeight="1">
      <c r="A23" s="523"/>
      <c r="B23" s="488"/>
      <c r="C23" s="446"/>
      <c r="D23" s="526"/>
      <c r="E23" s="526"/>
      <c r="F23" s="488"/>
      <c r="G23" s="175" t="s">
        <v>419</v>
      </c>
      <c r="H23" s="538"/>
      <c r="I23" s="562"/>
    </row>
    <row r="24" spans="1:9" ht="33.75" customHeight="1">
      <c r="A24" s="523"/>
      <c r="B24" s="488"/>
      <c r="C24" s="446"/>
      <c r="D24" s="526"/>
      <c r="E24" s="526"/>
      <c r="F24" s="488"/>
      <c r="G24" s="175" t="s">
        <v>422</v>
      </c>
      <c r="H24" s="538"/>
      <c r="I24" s="562"/>
    </row>
    <row r="25" spans="1:9" ht="30.75" customHeight="1">
      <c r="A25" s="523"/>
      <c r="B25" s="488"/>
      <c r="C25" s="446"/>
      <c r="D25" s="526"/>
      <c r="E25" s="526"/>
      <c r="F25" s="488"/>
      <c r="G25" s="175" t="s">
        <v>420</v>
      </c>
      <c r="H25" s="538"/>
      <c r="I25" s="562"/>
    </row>
    <row r="26" spans="1:9" ht="50.25" customHeight="1">
      <c r="A26" s="523"/>
      <c r="B26" s="488"/>
      <c r="C26" s="446"/>
      <c r="D26" s="526"/>
      <c r="E26" s="526"/>
      <c r="F26" s="488"/>
      <c r="G26" s="186" t="s">
        <v>429</v>
      </c>
      <c r="H26" s="538"/>
      <c r="I26" s="562"/>
    </row>
    <row r="27" spans="1:9" ht="72" customHeight="1">
      <c r="A27" s="523"/>
      <c r="B27" s="488"/>
      <c r="C27" s="446"/>
      <c r="D27" s="526"/>
      <c r="E27" s="526"/>
      <c r="F27" s="488"/>
      <c r="G27" s="186" t="s">
        <v>431</v>
      </c>
      <c r="H27" s="538"/>
      <c r="I27" s="562"/>
    </row>
    <row r="28" spans="1:9" ht="25.5" customHeight="1">
      <c r="A28" s="523"/>
      <c r="B28" s="488"/>
      <c r="C28" s="446"/>
      <c r="D28" s="526"/>
      <c r="E28" s="526"/>
      <c r="F28" s="488"/>
      <c r="G28" s="186" t="s">
        <v>423</v>
      </c>
      <c r="H28" s="538"/>
      <c r="I28" s="562"/>
    </row>
    <row r="29" spans="1:9" ht="31.5" customHeight="1">
      <c r="A29" s="523"/>
      <c r="B29" s="488"/>
      <c r="C29" s="446"/>
      <c r="D29" s="526"/>
      <c r="E29" s="526"/>
      <c r="F29" s="488"/>
      <c r="G29" s="175" t="s">
        <v>425</v>
      </c>
      <c r="H29" s="538"/>
      <c r="I29" s="562"/>
    </row>
    <row r="30" spans="1:9" ht="47.25" customHeight="1">
      <c r="A30" s="524"/>
      <c r="B30" s="489"/>
      <c r="C30" s="447"/>
      <c r="D30" s="527"/>
      <c r="E30" s="527"/>
      <c r="F30" s="489"/>
      <c r="G30" s="186" t="s">
        <v>424</v>
      </c>
      <c r="H30" s="539"/>
      <c r="I30" s="563"/>
    </row>
    <row r="31" spans="1:9" ht="34.5" customHeight="1">
      <c r="A31" s="522" t="s">
        <v>371</v>
      </c>
      <c r="B31" s="521" t="s">
        <v>372</v>
      </c>
      <c r="C31" s="265" t="s">
        <v>374</v>
      </c>
      <c r="D31" s="525"/>
      <c r="E31" s="525"/>
      <c r="F31" s="525"/>
      <c r="G31" s="175" t="s">
        <v>515</v>
      </c>
      <c r="H31" s="525"/>
      <c r="I31" s="553"/>
    </row>
    <row r="32" spans="1:9" ht="32.25" customHeight="1">
      <c r="A32" s="523"/>
      <c r="B32" s="488"/>
      <c r="C32" s="265" t="s">
        <v>375</v>
      </c>
      <c r="D32" s="526"/>
      <c r="E32" s="526"/>
      <c r="F32" s="526"/>
      <c r="G32" s="175" t="s">
        <v>515</v>
      </c>
      <c r="H32" s="538"/>
      <c r="I32" s="554"/>
    </row>
    <row r="33" spans="1:9" ht="46.5" customHeight="1">
      <c r="A33" s="523"/>
      <c r="B33" s="488"/>
      <c r="C33" s="264" t="s">
        <v>373</v>
      </c>
      <c r="D33" s="526"/>
      <c r="E33" s="526"/>
      <c r="F33" s="526"/>
      <c r="G33" s="175" t="s">
        <v>516</v>
      </c>
      <c r="H33" s="538"/>
      <c r="I33" s="554"/>
    </row>
    <row r="34" spans="1:9" ht="37.5" customHeight="1">
      <c r="A34" s="524"/>
      <c r="B34" s="489"/>
      <c r="C34" s="265" t="s">
        <v>376</v>
      </c>
      <c r="D34" s="527"/>
      <c r="E34" s="527"/>
      <c r="F34" s="527"/>
      <c r="G34" s="150"/>
      <c r="H34" s="539"/>
      <c r="I34" s="555"/>
    </row>
    <row r="35" spans="1:9" ht="75.75" customHeight="1">
      <c r="A35" s="176"/>
      <c r="B35" s="222"/>
      <c r="C35" s="150"/>
      <c r="D35" s="150"/>
      <c r="E35" s="150"/>
      <c r="F35" s="150"/>
      <c r="G35" s="150"/>
      <c r="H35" s="150"/>
      <c r="I35" s="178"/>
    </row>
    <row r="36" spans="1:9" ht="61.5" customHeight="1">
      <c r="A36" s="144"/>
      <c r="B36" s="221"/>
      <c r="C36" s="150"/>
      <c r="D36" s="145"/>
      <c r="E36" s="145"/>
      <c r="F36" s="145"/>
      <c r="G36" s="175"/>
      <c r="H36" s="150"/>
      <c r="I36" s="178"/>
    </row>
    <row r="37" spans="1:9" ht="55.5" customHeight="1" thickBot="1">
      <c r="A37" s="179"/>
      <c r="B37" s="223"/>
      <c r="C37" s="180"/>
      <c r="D37" s="180"/>
      <c r="E37" s="180"/>
      <c r="F37" s="180"/>
      <c r="G37" s="147"/>
      <c r="H37" s="148"/>
      <c r="I37" s="149"/>
    </row>
    <row r="38" spans="1:9" ht="36" customHeight="1">
      <c r="C38" s="226"/>
    </row>
    <row r="39" spans="1:9" ht="36" customHeight="1"/>
  </sheetData>
  <mergeCells count="40">
    <mergeCell ref="I15:I19"/>
    <mergeCell ref="I20:I30"/>
    <mergeCell ref="I31:I34"/>
    <mergeCell ref="F31:F34"/>
    <mergeCell ref="H15:H19"/>
    <mergeCell ref="H20:H30"/>
    <mergeCell ref="H31:H34"/>
    <mergeCell ref="C21:C30"/>
    <mergeCell ref="C18:C19"/>
    <mergeCell ref="A11:A14"/>
    <mergeCell ref="D11:D14"/>
    <mergeCell ref="E11:E14"/>
    <mergeCell ref="F11:F14"/>
    <mergeCell ref="A1:I1"/>
    <mergeCell ref="B4:B10"/>
    <mergeCell ref="A4:A10"/>
    <mergeCell ref="D4:D10"/>
    <mergeCell ref="E4:E10"/>
    <mergeCell ref="F4:F10"/>
    <mergeCell ref="I4:I10"/>
    <mergeCell ref="I11:I14"/>
    <mergeCell ref="C8:C10"/>
    <mergeCell ref="H4:H10"/>
    <mergeCell ref="H11:H14"/>
    <mergeCell ref="B31:B34"/>
    <mergeCell ref="A31:A34"/>
    <mergeCell ref="D31:D34"/>
    <mergeCell ref="E31:E34"/>
    <mergeCell ref="A2:I2"/>
    <mergeCell ref="B20:B30"/>
    <mergeCell ref="A20:A30"/>
    <mergeCell ref="D20:D30"/>
    <mergeCell ref="E20:E30"/>
    <mergeCell ref="F20:F30"/>
    <mergeCell ref="B15:B19"/>
    <mergeCell ref="A15:A19"/>
    <mergeCell ref="D15:D19"/>
    <mergeCell ref="E15:E19"/>
    <mergeCell ref="F15:F19"/>
    <mergeCell ref="B11:B1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14" max="16383" man="1"/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34" workbookViewId="0">
      <selection activeCell="F64" sqref="F64"/>
    </sheetView>
  </sheetViews>
  <sheetFormatPr defaultColWidth="8.81640625" defaultRowHeight="12.5"/>
  <cols>
    <col min="1" max="1" width="10" customWidth="1"/>
    <col min="3" max="3" width="8" customWidth="1"/>
    <col min="4" max="4" width="3.81640625" customWidth="1"/>
    <col min="9" max="9" width="8.81640625" customWidth="1"/>
    <col min="13" max="13" width="8" customWidth="1"/>
  </cols>
  <sheetData>
    <row r="1" spans="1:14" ht="40.5" customHeight="1">
      <c r="A1" s="564" t="s">
        <v>288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ht="33" customHeight="1">
      <c r="A2" s="567" t="s">
        <v>452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255"/>
    </row>
    <row r="3" spans="1:14" ht="38.25" customHeight="1">
      <c r="A3" s="566" t="s">
        <v>453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</row>
    <row r="4" spans="1:14" ht="22.5" customHeight="1"/>
    <row r="7" spans="1:14" ht="15.75" customHeight="1"/>
    <row r="8" spans="1:14" ht="18.75" customHeight="1"/>
    <row r="11" spans="1:14" ht="15.75" customHeight="1"/>
    <row r="12" spans="1:14" ht="16.5" customHeight="1"/>
    <row r="13" spans="1:14" ht="13.5" customHeight="1"/>
    <row r="14" spans="1:14" ht="12.75" customHeight="1"/>
    <row r="15" spans="1:14" ht="12" customHeight="1"/>
    <row r="16" spans="1:14" ht="12.75" customHeight="1"/>
    <row r="17" ht="14.25" customHeight="1"/>
    <row r="18" ht="13.5" customHeight="1"/>
    <row r="19" ht="13.5" customHeight="1"/>
    <row r="20" ht="26.25" customHeight="1"/>
    <row r="22" ht="12" customHeight="1"/>
    <row r="23" ht="25.5" customHeight="1"/>
    <row r="24" ht="18" customHeight="1"/>
    <row r="25" ht="15" customHeight="1"/>
    <row r="28" ht="18.75" customHeight="1"/>
    <row r="30" ht="18.75" customHeight="1"/>
    <row r="31" ht="22.5" customHeight="1"/>
    <row r="32" ht="18" customHeight="1"/>
    <row r="34" spans="13:17" ht="22.5" customHeight="1"/>
    <row r="35" spans="13:17" ht="22.5" customHeight="1"/>
    <row r="36" spans="13:17" ht="16.5" customHeight="1"/>
    <row r="41" spans="13:17" ht="16.5" customHeight="1"/>
    <row r="42" spans="13:17" ht="15" customHeight="1"/>
    <row r="43" spans="13:17" ht="14.25" customHeight="1"/>
    <row r="44" spans="13:17" ht="13.5" customHeight="1">
      <c r="M44" s="85"/>
      <c r="N44" s="85"/>
      <c r="O44" s="85"/>
      <c r="P44" s="85"/>
      <c r="Q44" s="85"/>
    </row>
    <row r="45" spans="13:17" ht="19.5" customHeight="1"/>
    <row r="63" spans="9:9">
      <c r="I63" t="s">
        <v>20</v>
      </c>
    </row>
  </sheetData>
  <mergeCells count="3">
    <mergeCell ref="A1:N1"/>
    <mergeCell ref="A3:M3"/>
    <mergeCell ref="A2:M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C257"/>
  <sheetViews>
    <sheetView workbookViewId="0">
      <selection activeCell="F5" sqref="F5"/>
    </sheetView>
  </sheetViews>
  <sheetFormatPr defaultColWidth="8.81640625" defaultRowHeight="12.5"/>
  <cols>
    <col min="1" max="1" width="5.36328125" customWidth="1"/>
    <col min="2" max="2" width="41.36328125" customWidth="1"/>
    <col min="3" max="4" width="9.453125" customWidth="1"/>
    <col min="5" max="5" width="7.453125" customWidth="1"/>
    <col min="6" max="7" width="9.453125" customWidth="1"/>
    <col min="8" max="8" width="7.81640625" customWidth="1"/>
    <col min="9" max="9" width="9.36328125" customWidth="1"/>
    <col min="10" max="10" width="9.453125" customWidth="1"/>
    <col min="11" max="11" width="8.1796875" customWidth="1"/>
  </cols>
  <sheetData>
    <row r="1" spans="1:55" ht="39.75" customHeight="1">
      <c r="A1" s="577" t="s">
        <v>411</v>
      </c>
      <c r="B1" s="578"/>
      <c r="C1" s="579"/>
      <c r="D1" s="579"/>
      <c r="E1" s="579"/>
      <c r="F1" s="579"/>
      <c r="G1" s="579"/>
      <c r="H1" s="579"/>
      <c r="I1" s="579"/>
      <c r="J1" s="579"/>
      <c r="K1" s="579"/>
    </row>
    <row r="2" spans="1:55" ht="21" customHeight="1" thickBot="1">
      <c r="A2" s="1"/>
    </row>
    <row r="3" spans="1:55" s="26" customFormat="1" ht="56.25" customHeight="1">
      <c r="A3" s="25" t="s">
        <v>6</v>
      </c>
      <c r="B3" s="330" t="s">
        <v>461</v>
      </c>
      <c r="C3" s="27" t="s">
        <v>377</v>
      </c>
      <c r="D3" s="27" t="s">
        <v>378</v>
      </c>
      <c r="E3" s="27" t="s">
        <v>36</v>
      </c>
      <c r="F3" s="28" t="s">
        <v>37</v>
      </c>
      <c r="G3" s="28" t="s">
        <v>379</v>
      </c>
      <c r="H3" s="28" t="s">
        <v>38</v>
      </c>
      <c r="I3" s="95" t="s">
        <v>380</v>
      </c>
      <c r="J3" s="95" t="s">
        <v>381</v>
      </c>
      <c r="K3" s="96" t="s">
        <v>382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ht="30" customHeight="1">
      <c r="A4" s="573" t="s">
        <v>53</v>
      </c>
      <c r="B4" s="574"/>
      <c r="C4" s="571"/>
      <c r="D4" s="571"/>
      <c r="E4" s="571"/>
      <c r="F4" s="571"/>
      <c r="G4" s="571"/>
      <c r="H4" s="571"/>
      <c r="I4" s="571"/>
      <c r="J4" s="571"/>
      <c r="K4" s="572"/>
    </row>
    <row r="5" spans="1:55" ht="58.5" customHeight="1">
      <c r="A5" s="228" t="s">
        <v>10</v>
      </c>
      <c r="B5" s="227" t="str">
        <f>'Outcomes &amp; performance measures'!$B$5</f>
        <v>More people of all ages, from all parts of the community visit Valence House &amp; Eastbury Manor regularly and have a fun, welcoming &amp; safe experience</v>
      </c>
      <c r="C5" s="235">
        <f>'Community Perspective results'!$H$91</f>
        <v>30</v>
      </c>
      <c r="D5" s="235">
        <f>'Community Perspective results'!$J$91</f>
        <v>37.666666666666671</v>
      </c>
      <c r="E5" s="235">
        <f>SUM(D5-C5)</f>
        <v>7.6666666666666714</v>
      </c>
      <c r="F5" s="236">
        <f>'Community Perspective results'!$M$91</f>
        <v>30</v>
      </c>
      <c r="G5" s="236">
        <f>'Community Perspective results'!$O$91</f>
        <v>38</v>
      </c>
      <c r="H5" s="236">
        <f t="shared" ref="H5:H10" si="0">SUM(G5-F5)</f>
        <v>8</v>
      </c>
      <c r="I5" s="253">
        <f>'Community Perspective results'!$R$91</f>
        <v>30</v>
      </c>
      <c r="J5" s="253">
        <f>'Community Perspective results'!$T$91</f>
        <v>38.333333333333336</v>
      </c>
      <c r="K5" s="254">
        <f t="shared" ref="K5:K12" si="1">SUM(J5-I5)</f>
        <v>8.3333333333333357</v>
      </c>
    </row>
    <row r="6" spans="1:55" ht="59.25" customHeight="1">
      <c r="A6" s="228" t="s">
        <v>11</v>
      </c>
      <c r="B6" s="227" t="str">
        <f>'Outcomes &amp; performance measures'!$B$19</f>
        <v>More people engage with the history of Barking &amp; Dagenham to provoke thought &amp; emotions and develop their pride &amp; understanding of the heritage of the area</v>
      </c>
      <c r="C6" s="235">
        <f>'Community Perspective results'!$H$100</f>
        <v>0</v>
      </c>
      <c r="D6" s="235">
        <f>'Community Perspective results'!$J$100</f>
        <v>0</v>
      </c>
      <c r="E6" s="235">
        <f t="shared" ref="E6:E12" si="2">SUM(D6-C6)</f>
        <v>0</v>
      </c>
      <c r="F6" s="236">
        <f>'Community Perspective results'!$M$100</f>
        <v>0</v>
      </c>
      <c r="G6" s="236">
        <f>'Community Perspective results'!$O$100</f>
        <v>0</v>
      </c>
      <c r="H6" s="236">
        <f t="shared" si="0"/>
        <v>0</v>
      </c>
      <c r="I6" s="253">
        <f>'Community Perspective results'!$R$100</f>
        <v>0</v>
      </c>
      <c r="J6" s="253">
        <f>'Community Perspective results'!$T$100</f>
        <v>0</v>
      </c>
      <c r="K6" s="254">
        <f t="shared" si="1"/>
        <v>0</v>
      </c>
    </row>
    <row r="7" spans="1:55" ht="29.25" customHeight="1">
      <c r="A7" s="228" t="s">
        <v>12</v>
      </c>
      <c r="B7" s="227" t="str">
        <f>'Outcomes &amp; performance measures'!$B$27</f>
        <v>More people come together to socialise</v>
      </c>
      <c r="C7" s="235">
        <f>'Community Perspective results'!$H$105</f>
        <v>0</v>
      </c>
      <c r="D7" s="235">
        <f>'Community Perspective results'!$J$105</f>
        <v>0</v>
      </c>
      <c r="E7" s="235">
        <f t="shared" si="2"/>
        <v>0</v>
      </c>
      <c r="F7" s="236">
        <f>'Community Perspective results'!$M$105</f>
        <v>0</v>
      </c>
      <c r="G7" s="236">
        <f>'Community Perspective results'!$O$105</f>
        <v>0</v>
      </c>
      <c r="H7" s="236">
        <f t="shared" si="0"/>
        <v>0</v>
      </c>
      <c r="I7" s="253">
        <f>'Community Perspective results'!$R$105</f>
        <v>0</v>
      </c>
      <c r="J7" s="253">
        <f>'Community Perspective results'!$T$105</f>
        <v>0</v>
      </c>
      <c r="K7" s="254">
        <f t="shared" si="1"/>
        <v>0</v>
      </c>
    </row>
    <row r="8" spans="1:55" ht="34.5" customHeight="1">
      <c r="A8" s="228" t="s">
        <v>13</v>
      </c>
      <c r="B8" s="227" t="str">
        <f>'Outcomes &amp; performance measures'!$B$31</f>
        <v>People learn, develop, socialise &amp; contribute to society through volunteering</v>
      </c>
      <c r="C8" s="235">
        <f>'Community Perspective results'!$H$111</f>
        <v>0</v>
      </c>
      <c r="D8" s="235">
        <f>'Community Perspective results'!$J$111</f>
        <v>0</v>
      </c>
      <c r="E8" s="235">
        <f t="shared" si="2"/>
        <v>0</v>
      </c>
      <c r="F8" s="236">
        <f>'Community Perspective results'!$M$111</f>
        <v>0</v>
      </c>
      <c r="G8" s="236">
        <f>'Community Perspective results'!$O$111</f>
        <v>0</v>
      </c>
      <c r="H8" s="236">
        <f t="shared" si="0"/>
        <v>0</v>
      </c>
      <c r="I8" s="253">
        <f>'Community Perspective results'!$R$111</f>
        <v>0</v>
      </c>
      <c r="J8" s="253">
        <f>'Community Perspective results'!$T$111</f>
        <v>0</v>
      </c>
      <c r="K8" s="254">
        <f t="shared" si="1"/>
        <v>0</v>
      </c>
    </row>
    <row r="9" spans="1:55" ht="36.75" customHeight="1">
      <c r="A9" s="228" t="s">
        <v>14</v>
      </c>
      <c r="B9" s="227" t="str">
        <f>'Outcomes &amp; performance measures'!$B$36</f>
        <v>People have easy access to information about the heritage of Barking &amp; Dagenham</v>
      </c>
      <c r="C9" s="235">
        <f>'Community Perspective results'!$H$118</f>
        <v>0</v>
      </c>
      <c r="D9" s="235">
        <f>'Community Perspective results'!$J$118</f>
        <v>0</v>
      </c>
      <c r="E9" s="235">
        <f t="shared" si="2"/>
        <v>0</v>
      </c>
      <c r="F9" s="236">
        <f>'Community Perspective results'!$M$118</f>
        <v>0</v>
      </c>
      <c r="G9" s="236">
        <f>'Community Perspective results'!$O$118</f>
        <v>0</v>
      </c>
      <c r="H9" s="236">
        <f t="shared" si="0"/>
        <v>0</v>
      </c>
      <c r="I9" s="253">
        <f>'Community Perspective results'!$R$118</f>
        <v>0</v>
      </c>
      <c r="J9" s="253">
        <f>'Community Perspective results'!$T$118</f>
        <v>0</v>
      </c>
      <c r="K9" s="254">
        <f t="shared" si="1"/>
        <v>0</v>
      </c>
    </row>
    <row r="10" spans="1:55" ht="35.25" customHeight="1">
      <c r="A10" s="228" t="s">
        <v>15</v>
      </c>
      <c r="B10" s="227" t="str">
        <f>'Outcomes &amp; performance measures'!$B$42</f>
        <v>The physical &amp; intellectual history of Barking &amp; Dagenham is preserved &amp; interpreted</v>
      </c>
      <c r="C10" s="235">
        <f>'Community Perspective results'!$H$123</f>
        <v>0</v>
      </c>
      <c r="D10" s="235">
        <f>'Community Perspective results'!$J$123</f>
        <v>50</v>
      </c>
      <c r="E10" s="235">
        <f t="shared" si="2"/>
        <v>50</v>
      </c>
      <c r="F10" s="236">
        <f>'Community Perspective results'!$M$123</f>
        <v>0</v>
      </c>
      <c r="G10" s="236">
        <f>'Community Perspective results'!$O$123</f>
        <v>50</v>
      </c>
      <c r="H10" s="236">
        <f t="shared" si="0"/>
        <v>50</v>
      </c>
      <c r="I10" s="253">
        <f>'Community Perspective results'!$R$123</f>
        <v>0</v>
      </c>
      <c r="J10" s="253">
        <f>'Community Perspective results'!$T$123</f>
        <v>50</v>
      </c>
      <c r="K10" s="254">
        <f t="shared" si="1"/>
        <v>50</v>
      </c>
    </row>
    <row r="11" spans="1:55" ht="27.75" customHeight="1">
      <c r="A11" s="575" t="s">
        <v>59</v>
      </c>
      <c r="B11" s="576"/>
      <c r="C11" s="571"/>
      <c r="D11" s="571"/>
      <c r="E11" s="571"/>
      <c r="F11" s="571"/>
      <c r="G11" s="571"/>
      <c r="H11" s="571"/>
      <c r="I11" s="571"/>
      <c r="J11" s="571"/>
      <c r="K11" s="572"/>
    </row>
    <row r="12" spans="1:55" ht="33" customHeight="1">
      <c r="A12" s="228" t="s">
        <v>16</v>
      </c>
      <c r="B12" s="227" t="str">
        <f>'Outcomes &amp; performance measures'!$B$47</f>
        <v>Sustainable financial position</v>
      </c>
      <c r="C12" s="235">
        <f>'Financial Perspective results'!$H$15</f>
        <v>0</v>
      </c>
      <c r="D12" s="235">
        <f>'Financial Perspective results'!$J$15</f>
        <v>105.96000000000001</v>
      </c>
      <c r="E12" s="235">
        <f t="shared" si="2"/>
        <v>105.96000000000001</v>
      </c>
      <c r="F12" s="236">
        <f>'Financial Perspective results'!$M$15</f>
        <v>0</v>
      </c>
      <c r="G12" s="236">
        <f>'Financial Perspective results'!$O$15</f>
        <v>0</v>
      </c>
      <c r="H12" s="236">
        <f t="shared" ref="H12:H16" si="3">SUM(G12-F12)</f>
        <v>0</v>
      </c>
      <c r="I12" s="253">
        <f>'Financial Perspective results'!$R$15</f>
        <v>0</v>
      </c>
      <c r="J12" s="253">
        <f>'Financial Perspective results'!$T$15</f>
        <v>0</v>
      </c>
      <c r="K12" s="254">
        <f t="shared" si="1"/>
        <v>0</v>
      </c>
    </row>
    <row r="13" spans="1:55" ht="23.25" customHeight="1">
      <c r="A13" s="569" t="s">
        <v>60</v>
      </c>
      <c r="B13" s="570"/>
      <c r="C13" s="571"/>
      <c r="D13" s="571"/>
      <c r="E13" s="571"/>
      <c r="F13" s="571"/>
      <c r="G13" s="571"/>
      <c r="H13" s="571"/>
      <c r="I13" s="571"/>
      <c r="J13" s="571"/>
      <c r="K13" s="572"/>
    </row>
    <row r="14" spans="1:55" ht="46.5" customHeight="1">
      <c r="A14" s="228" t="s">
        <v>35</v>
      </c>
      <c r="B14" s="227" t="str">
        <f>'Outcomes &amp; performance measures'!$B$53</f>
        <v>Good quality sustainable careers for people, with supportive CPD and the opportunity to develop high professional standards</v>
      </c>
      <c r="C14" s="235">
        <f>'Staff Perspective results'!$H$19</f>
        <v>0</v>
      </c>
      <c r="D14" s="235">
        <f>'Staff Perspective results'!$J$19</f>
        <v>0</v>
      </c>
      <c r="E14" s="235">
        <f>SUM(D14-C14)</f>
        <v>0</v>
      </c>
      <c r="F14" s="236">
        <f>'Staff Perspective results'!$M$19</f>
        <v>0</v>
      </c>
      <c r="G14" s="236">
        <f>'Staff Perspective results'!$O$19</f>
        <v>0</v>
      </c>
      <c r="H14" s="236">
        <f t="shared" si="3"/>
        <v>0</v>
      </c>
      <c r="I14" s="253">
        <f>'Staff Perspective results'!$R$19</f>
        <v>0</v>
      </c>
      <c r="J14" s="253">
        <f>'Staff Perspective results'!$T$19</f>
        <v>0</v>
      </c>
      <c r="K14" s="254">
        <f>SUM(J14-I14)</f>
        <v>0</v>
      </c>
    </row>
    <row r="15" spans="1:55" ht="29.25" customHeight="1">
      <c r="A15" s="569" t="s">
        <v>293</v>
      </c>
      <c r="B15" s="570"/>
      <c r="C15" s="571"/>
      <c r="D15" s="571"/>
      <c r="E15" s="571"/>
      <c r="F15" s="571"/>
      <c r="G15" s="571"/>
      <c r="H15" s="571"/>
      <c r="I15" s="571"/>
      <c r="J15" s="571"/>
      <c r="K15" s="572"/>
    </row>
    <row r="16" spans="1:55" ht="40.5" customHeight="1">
      <c r="A16" s="228" t="s">
        <v>18</v>
      </c>
      <c r="B16" s="227" t="str">
        <f>'Outcomes &amp; performance measures'!$B$61</f>
        <v>Reduced negative impact on the environment from the facilities &amp; operation</v>
      </c>
      <c r="C16" s="235">
        <f>'Environment Perspective results'!$H$15</f>
        <v>100</v>
      </c>
      <c r="D16" s="235">
        <f>'Environment Perspective results'!$J$15</f>
        <v>166.66666666666663</v>
      </c>
      <c r="E16" s="235">
        <f>SUM(D16-C16)</f>
        <v>66.666666666666629</v>
      </c>
      <c r="F16" s="236">
        <f>'Environment Perspective results'!$M$15</f>
        <v>100</v>
      </c>
      <c r="G16" s="236">
        <f>'Environment Perspective results'!$O$15</f>
        <v>100</v>
      </c>
      <c r="H16" s="236">
        <f t="shared" si="3"/>
        <v>0</v>
      </c>
      <c r="I16" s="253">
        <f>'Environment Perspective results'!$R$15</f>
        <v>100</v>
      </c>
      <c r="J16" s="253">
        <f>'Environment Perspective results'!$T$15</f>
        <v>100</v>
      </c>
      <c r="K16" s="254">
        <f>SUM(J16-I16)</f>
        <v>0</v>
      </c>
    </row>
    <row r="17" spans="1:11" ht="31.5" customHeight="1">
      <c r="A17" s="4"/>
      <c r="B17" s="29"/>
      <c r="C17" s="10"/>
      <c r="D17" s="10"/>
      <c r="E17" s="10"/>
      <c r="F17" s="15"/>
      <c r="G17" s="15"/>
      <c r="H17" s="15"/>
      <c r="I17" s="17"/>
      <c r="J17" s="17"/>
      <c r="K17" s="18"/>
    </row>
    <row r="18" spans="1:11" ht="15.75" customHeight="1"/>
    <row r="19" spans="1:11" ht="34.5" customHeight="1">
      <c r="A19" s="568" t="str">
        <f>'Overall Annual Results'!$B$5</f>
        <v>More people of all ages, from all parts of the community visit Valence House &amp; Eastbury Manor regularly and have a fun, welcoming &amp; safe experience</v>
      </c>
      <c r="B19" s="568"/>
      <c r="C19" s="568"/>
      <c r="D19" s="568"/>
      <c r="E19" s="568"/>
      <c r="G19" s="568"/>
      <c r="H19" s="568"/>
      <c r="I19" s="568"/>
      <c r="J19" s="568"/>
      <c r="K19" s="568"/>
    </row>
    <row r="21" spans="1:11" ht="13">
      <c r="B21" s="3"/>
    </row>
    <row r="38" spans="1:5" ht="18" customHeight="1"/>
    <row r="39" spans="1:5" ht="13.5" customHeight="1"/>
    <row r="40" spans="1:5" ht="48" customHeight="1">
      <c r="A40" s="568" t="str">
        <f>'Overall Annual Results'!$B$6</f>
        <v>More people engage with the history of Barking &amp; Dagenham to provoke thought &amp; emotions and develop their pride &amp; understanding of the heritage of the area</v>
      </c>
      <c r="B40" s="568"/>
      <c r="C40" s="568"/>
      <c r="D40" s="568"/>
      <c r="E40" s="568"/>
    </row>
    <row r="41" spans="1:5" ht="18" customHeight="1"/>
    <row r="42" spans="1:5" ht="15" customHeight="1"/>
    <row r="47" spans="1:5" ht="23.25" customHeight="1"/>
    <row r="48" spans="1:5" ht="42" customHeight="1"/>
    <row r="55" spans="1:5" ht="24.75" customHeight="1"/>
    <row r="56" spans="1:5" ht="14.25" customHeight="1"/>
    <row r="57" spans="1:5" ht="22.5" customHeight="1">
      <c r="A57" s="568" t="str">
        <f>'Overall Annual Results'!$B$7</f>
        <v>More people come together to socialise</v>
      </c>
      <c r="B57" s="568"/>
      <c r="C57" s="568"/>
      <c r="D57" s="568"/>
      <c r="E57" s="568"/>
    </row>
    <row r="58" spans="1:5" ht="28.5" customHeight="1"/>
    <row r="59" spans="1:5" ht="23.25" customHeight="1"/>
    <row r="74" spans="1:5" ht="24.75" customHeight="1"/>
    <row r="75" spans="1:5" ht="18" customHeight="1"/>
    <row r="76" spans="1:5" ht="22.5" customHeight="1">
      <c r="A76" s="568" t="str">
        <f>'Overall Annual Results'!$B$8</f>
        <v>People learn, develop, socialise &amp; contribute to society through volunteering</v>
      </c>
      <c r="B76" s="568"/>
      <c r="C76" s="568"/>
      <c r="D76" s="568"/>
      <c r="E76" s="568"/>
    </row>
    <row r="77" spans="1:5" ht="33.75" customHeight="1"/>
    <row r="94" spans="1:5" ht="21" customHeight="1"/>
    <row r="95" spans="1:5" ht="13.5" customHeight="1"/>
    <row r="96" spans="1:5" ht="36" customHeight="1">
      <c r="A96" s="568" t="str">
        <f>'Overall Annual Results'!$B$9</f>
        <v>People have easy access to information about the heritage of Barking &amp; Dagenham</v>
      </c>
      <c r="B96" s="568"/>
      <c r="C96" s="568"/>
      <c r="D96" s="568"/>
      <c r="E96" s="568"/>
    </row>
    <row r="97" ht="41.25" customHeight="1"/>
    <row r="98" ht="18.75" customHeight="1"/>
    <row r="112" ht="22.5" customHeight="1"/>
    <row r="113" spans="1:5" ht="18.75" customHeight="1"/>
    <row r="114" spans="1:5" ht="32.25" customHeight="1">
      <c r="A114" s="568" t="str">
        <f>'Overall Annual Results'!$B$10</f>
        <v>The physical &amp; intellectual history of Barking &amp; Dagenham is preserved &amp; interpreted</v>
      </c>
      <c r="B114" s="568"/>
      <c r="C114" s="568"/>
      <c r="D114" s="568"/>
      <c r="E114" s="568"/>
    </row>
    <row r="115" spans="1:5" ht="43.5" customHeight="1"/>
    <row r="129" spans="1:5" ht="18" customHeight="1"/>
    <row r="130" spans="1:5" ht="18" customHeight="1"/>
    <row r="131" spans="1:5" ht="19.5" customHeight="1"/>
    <row r="132" spans="1:5" ht="15" customHeight="1"/>
    <row r="133" spans="1:5" ht="23.25" customHeight="1">
      <c r="A133" s="568" t="str">
        <f>'Overall Annual Results'!$B$12</f>
        <v>Sustainable financial position</v>
      </c>
      <c r="B133" s="568"/>
      <c r="C133" s="568"/>
      <c r="D133" s="568"/>
      <c r="E133" s="568"/>
    </row>
    <row r="134" spans="1:5" ht="40.5" customHeight="1"/>
    <row r="150" spans="1:5" ht="15" customHeight="1"/>
    <row r="151" spans="1:5" ht="18" customHeight="1"/>
    <row r="152" spans="1:5" ht="37.5" customHeight="1">
      <c r="A152" s="568" t="str">
        <f>'Overall Annual Results'!$B$14</f>
        <v>Good quality sustainable careers for people, with supportive CPD and the opportunity to develop high professional standards</v>
      </c>
      <c r="B152" s="568"/>
      <c r="C152" s="568"/>
      <c r="D152" s="568"/>
      <c r="E152" s="568"/>
    </row>
    <row r="153" spans="1:5" ht="51" customHeight="1"/>
    <row r="154" spans="1:5" ht="18.75" customHeight="1"/>
    <row r="155" spans="1:5" ht="18" customHeight="1"/>
    <row r="167" spans="1:5" ht="19.5" customHeight="1"/>
    <row r="168" spans="1:5" ht="18.75" customHeight="1"/>
    <row r="169" spans="1:5" ht="17.25" customHeight="1"/>
    <row r="170" spans="1:5" ht="24.75" customHeight="1">
      <c r="A170" s="568" t="str">
        <f>'Overall Annual Results'!$B$16</f>
        <v>Reduced negative impact on the environment from the facilities &amp; operation</v>
      </c>
      <c r="B170" s="568"/>
      <c r="C170" s="568"/>
      <c r="D170" s="568"/>
      <c r="E170" s="568"/>
    </row>
    <row r="171" spans="1:5" ht="33.75" customHeight="1"/>
    <row r="172" spans="1:5" ht="27" customHeight="1"/>
    <row r="186" spans="1:5" ht="20.25" customHeight="1"/>
    <row r="187" spans="1:5" ht="32.25" customHeight="1"/>
    <row r="188" spans="1:5" ht="33" customHeight="1">
      <c r="A188" s="568"/>
      <c r="B188" s="568"/>
      <c r="C188" s="568"/>
      <c r="D188" s="568"/>
      <c r="E188" s="568"/>
    </row>
    <row r="189" spans="1:5" ht="32.25" customHeight="1"/>
    <row r="190" spans="1:5" ht="30" customHeight="1"/>
    <row r="191" spans="1:5" ht="32.25" customHeight="1"/>
    <row r="192" spans="1:5" ht="27" customHeight="1"/>
    <row r="193" ht="20.25" customHeight="1"/>
    <row r="194" ht="20.25" customHeight="1"/>
    <row r="195" ht="20.25" customHeight="1"/>
    <row r="196" ht="20.25" customHeight="1"/>
    <row r="197" ht="20.25" customHeight="1"/>
    <row r="198" ht="24" customHeight="1"/>
    <row r="199" ht="21" customHeight="1"/>
    <row r="200" ht="38.25" customHeight="1"/>
    <row r="201" ht="39" customHeight="1"/>
    <row r="202" ht="22.5" customHeight="1"/>
    <row r="203" ht="18.75" customHeight="1"/>
    <row r="204" ht="22.5" customHeight="1"/>
    <row r="205" ht="27.75" customHeight="1"/>
    <row r="206" ht="25.5" customHeight="1"/>
    <row r="207" ht="21" customHeight="1"/>
    <row r="208" ht="25.5" customHeight="1"/>
    <row r="209" ht="26.25" customHeight="1"/>
    <row r="210" ht="18.75" customHeight="1"/>
    <row r="211" ht="25.5" customHeight="1"/>
    <row r="212" ht="26.25" customHeight="1"/>
    <row r="213" ht="36" customHeight="1"/>
    <row r="214" ht="19.5" customHeight="1"/>
    <row r="229" ht="18.75" customHeight="1"/>
    <row r="230" ht="28.5" customHeight="1"/>
    <row r="231" ht="31.5" customHeight="1"/>
    <row r="232" ht="36" customHeight="1"/>
    <row r="233" ht="29.25" customHeight="1"/>
    <row r="234" ht="26.25" customHeight="1"/>
    <row r="235" ht="27.75" customHeight="1"/>
    <row r="236" ht="26.25" customHeight="1"/>
    <row r="237" ht="24.75" customHeight="1"/>
    <row r="238" ht="26.25" customHeight="1"/>
    <row r="239" ht="29.25" customHeight="1"/>
    <row r="240" ht="21" customHeight="1"/>
    <row r="241" ht="24.75" customHeight="1"/>
    <row r="242" ht="27" customHeight="1"/>
    <row r="243" ht="24.75" customHeight="1"/>
    <row r="244" ht="27" customHeight="1"/>
    <row r="245" ht="25.5" customHeight="1"/>
    <row r="246" ht="24.75" customHeight="1"/>
    <row r="248" ht="26.2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6.25" customHeight="1"/>
    <row r="256" ht="30.75" customHeight="1"/>
    <row r="257" ht="33" customHeight="1"/>
  </sheetData>
  <mergeCells count="16">
    <mergeCell ref="A15:K15"/>
    <mergeCell ref="A4:K4"/>
    <mergeCell ref="A11:K11"/>
    <mergeCell ref="A1:K1"/>
    <mergeCell ref="A13:K13"/>
    <mergeCell ref="A19:E19"/>
    <mergeCell ref="G19:K19"/>
    <mergeCell ref="A40:E40"/>
    <mergeCell ref="A57:E57"/>
    <mergeCell ref="A76:E76"/>
    <mergeCell ref="A188:E188"/>
    <mergeCell ref="A133:E133"/>
    <mergeCell ref="A96:E96"/>
    <mergeCell ref="A114:E114"/>
    <mergeCell ref="A152:E152"/>
    <mergeCell ref="A170:E170"/>
  </mergeCells>
  <phoneticPr fontId="0" type="noConversion"/>
  <hyperlinks>
    <hyperlink ref="B5" location="'Overall Annual Results'!A19" display="'Overall Annual Results'!A19"/>
    <hyperlink ref="B6" location="'Overall Annual Results'!A40" display="'Overall Annual Results'!A40"/>
    <hyperlink ref="B7" location="'Overall Annual Results'!A57" display="'Overall Annual Results'!A57"/>
    <hyperlink ref="B8" location="'Overall Annual Results'!A76" display="'Overall Annual Results'!A76"/>
    <hyperlink ref="B9" location="'Overall Annual Results'!A96" display="'Overall Annual Results'!A96"/>
    <hyperlink ref="B10" location="'Overall Annual Results'!A114" display="'Overall Annual Results'!A114"/>
    <hyperlink ref="B14" location="'Overall Annual Results'!A152" display="'Overall Annual Results'!A152"/>
    <hyperlink ref="B16" location="'Overall Annual Results'!A170" display="'Overall Annual Results'!A170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50" orientation="landscape" horizontalDpi="300" verticalDpi="300" r:id="rId1"/>
  <headerFooter alignWithMargins="0"/>
  <rowBreaks count="3" manualBreakCount="3">
    <brk id="18" max="10" man="1"/>
    <brk id="75" max="16383" man="1"/>
    <brk id="1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W403"/>
  <sheetViews>
    <sheetView workbookViewId="0">
      <pane xSplit="2" ySplit="2" topLeftCell="C9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defaultColWidth="8.81640625" defaultRowHeight="12.5"/>
  <cols>
    <col min="1" max="1" width="13.6328125" style="202" customWidth="1"/>
    <col min="2" max="2" width="51" customWidth="1"/>
    <col min="3" max="3" width="11.1796875" customWidth="1"/>
    <col min="4" max="4" width="8.6328125" customWidth="1"/>
    <col min="5" max="5" width="9" customWidth="1"/>
    <col min="6" max="6" width="11.81640625" customWidth="1"/>
    <col min="7" max="7" width="9.453125" customWidth="1"/>
    <col min="8" max="8" width="10.81640625" customWidth="1"/>
    <col min="9" max="9" width="8.81640625" customWidth="1"/>
    <col min="10" max="10" width="10.453125" customWidth="1"/>
    <col min="11" max="11" width="12" customWidth="1"/>
    <col min="12" max="12" width="8.453125" customWidth="1"/>
    <col min="13" max="13" width="10" customWidth="1"/>
    <col min="14" max="14" width="9.1796875" customWidth="1"/>
    <col min="15" max="15" width="10.453125" customWidth="1"/>
    <col min="16" max="16" width="12.1796875" customWidth="1"/>
    <col min="17" max="17" width="8.453125" customWidth="1"/>
    <col min="18" max="18" width="10" customWidth="1"/>
    <col min="19" max="19" width="9.36328125" customWidth="1"/>
    <col min="20" max="20" width="10.1796875" customWidth="1"/>
    <col min="21" max="21" width="12" customWidth="1"/>
  </cols>
  <sheetData>
    <row r="1" spans="1:21" ht="31.5" customHeight="1" thickBot="1">
      <c r="A1" s="586" t="s">
        <v>53</v>
      </c>
      <c r="B1" s="587"/>
      <c r="D1" s="49"/>
      <c r="E1" s="49"/>
      <c r="F1" s="49"/>
      <c r="G1" s="49"/>
      <c r="H1" s="50"/>
      <c r="I1" s="49"/>
      <c r="J1" s="51"/>
      <c r="K1" s="49"/>
      <c r="L1" s="49"/>
      <c r="M1" s="52"/>
      <c r="N1" s="49"/>
      <c r="O1" s="52"/>
      <c r="P1" s="49"/>
      <c r="Q1" s="49"/>
      <c r="R1" s="52"/>
      <c r="S1" s="49"/>
      <c r="T1" s="52"/>
      <c r="U1" s="49"/>
    </row>
    <row r="2" spans="1:21" s="2" customFormat="1" ht="63" customHeight="1">
      <c r="A2" s="218" t="s">
        <v>110</v>
      </c>
      <c r="B2" s="219" t="s">
        <v>9</v>
      </c>
      <c r="C2" s="62" t="s">
        <v>7</v>
      </c>
      <c r="D2" s="63" t="s">
        <v>40</v>
      </c>
      <c r="E2" s="63" t="s">
        <v>41</v>
      </c>
      <c r="F2" s="63" t="s">
        <v>42</v>
      </c>
      <c r="G2" s="64" t="s">
        <v>43</v>
      </c>
      <c r="H2" s="64" t="s">
        <v>44</v>
      </c>
      <c r="I2" s="64" t="s">
        <v>45</v>
      </c>
      <c r="J2" s="64" t="s">
        <v>46</v>
      </c>
      <c r="K2" s="64" t="s">
        <v>47</v>
      </c>
      <c r="L2" s="65" t="s">
        <v>48</v>
      </c>
      <c r="M2" s="65" t="s">
        <v>49</v>
      </c>
      <c r="N2" s="65" t="s">
        <v>50</v>
      </c>
      <c r="O2" s="65" t="s">
        <v>51</v>
      </c>
      <c r="P2" s="65" t="s">
        <v>52</v>
      </c>
      <c r="Q2" s="277" t="s">
        <v>54</v>
      </c>
      <c r="R2" s="277" t="s">
        <v>55</v>
      </c>
      <c r="S2" s="66" t="s">
        <v>56</v>
      </c>
      <c r="T2" s="66" t="s">
        <v>57</v>
      </c>
      <c r="U2" s="67" t="s">
        <v>58</v>
      </c>
    </row>
    <row r="3" spans="1:21" ht="33.75" customHeight="1">
      <c r="A3" s="588" t="s">
        <v>24</v>
      </c>
      <c r="B3" s="589"/>
      <c r="C3" s="22"/>
      <c r="D3" s="367"/>
      <c r="E3" s="367"/>
      <c r="F3" s="367"/>
      <c r="G3" s="367"/>
      <c r="H3" s="377"/>
      <c r="I3" s="367" t="s">
        <v>8</v>
      </c>
      <c r="J3" s="377"/>
      <c r="K3" s="367" t="s">
        <v>8</v>
      </c>
      <c r="L3" s="367"/>
      <c r="M3" s="377"/>
      <c r="N3" s="367" t="s">
        <v>8</v>
      </c>
      <c r="O3" s="377"/>
      <c r="P3" s="367" t="s">
        <v>8</v>
      </c>
      <c r="Q3" s="367"/>
      <c r="R3" s="377"/>
      <c r="S3" s="367" t="s">
        <v>8</v>
      </c>
      <c r="T3" s="377"/>
      <c r="U3" s="376" t="s">
        <v>8</v>
      </c>
    </row>
    <row r="4" spans="1:21" ht="28.5" customHeight="1">
      <c r="A4" s="594" t="str">
        <f>'Outcomes &amp; performance measures'!$B$5</f>
        <v>More people of all ages, from all parts of the community visit Valence House &amp; Eastbury Manor regularly and have a fun, welcoming &amp; safe experience</v>
      </c>
      <c r="B4" s="105" t="str">
        <f>'Outcomes &amp; performance measures'!$C$5</f>
        <v>% of people who would recommend  Valence House &amp; Eastbury Manor to a friend</v>
      </c>
      <c r="C4" s="22"/>
      <c r="D4" s="279">
        <v>0.75</v>
      </c>
      <c r="E4" s="279"/>
      <c r="F4" s="279"/>
      <c r="G4" s="280"/>
      <c r="H4" s="19"/>
      <c r="I4" s="280"/>
      <c r="J4" s="30"/>
      <c r="K4" s="280"/>
      <c r="L4" s="281"/>
      <c r="M4" s="20"/>
      <c r="N4" s="281"/>
      <c r="O4" s="20"/>
      <c r="P4" s="281"/>
      <c r="Q4" s="282"/>
      <c r="R4" s="278"/>
      <c r="S4" s="282"/>
      <c r="T4" s="72"/>
      <c r="U4" s="283"/>
    </row>
    <row r="5" spans="1:21" ht="21.75" customHeight="1">
      <c r="A5" s="595"/>
      <c r="B5" s="215" t="s">
        <v>317</v>
      </c>
      <c r="C5" s="22"/>
      <c r="D5" s="8"/>
      <c r="E5" s="8"/>
      <c r="F5" s="8"/>
      <c r="G5" s="13"/>
      <c r="H5" s="19"/>
      <c r="I5" s="13"/>
      <c r="J5" s="30"/>
      <c r="K5" s="13"/>
      <c r="L5" s="79"/>
      <c r="M5" s="20"/>
      <c r="N5" s="79"/>
      <c r="O5" s="20"/>
      <c r="P5" s="79"/>
      <c r="Q5" s="80"/>
      <c r="R5" s="31"/>
      <c r="S5" s="80"/>
      <c r="T5" s="72"/>
      <c r="U5" s="82"/>
    </row>
    <row r="6" spans="1:21" ht="22.5" customHeight="1">
      <c r="A6" s="595"/>
      <c r="B6" s="215" t="s">
        <v>318</v>
      </c>
      <c r="C6" s="22"/>
      <c r="D6" s="8"/>
      <c r="E6" s="8"/>
      <c r="F6" s="8"/>
      <c r="G6" s="13"/>
      <c r="H6" s="19"/>
      <c r="I6" s="13"/>
      <c r="J6" s="30"/>
      <c r="K6" s="13"/>
      <c r="L6" s="79"/>
      <c r="M6" s="20"/>
      <c r="N6" s="79"/>
      <c r="O6" s="20"/>
      <c r="P6" s="79"/>
      <c r="Q6" s="80"/>
      <c r="R6" s="31"/>
      <c r="S6" s="80"/>
      <c r="T6" s="72"/>
      <c r="U6" s="82"/>
    </row>
    <row r="7" spans="1:21" ht="31.5" customHeight="1">
      <c r="A7" s="595"/>
      <c r="B7" s="105" t="str">
        <f>'Outcomes &amp; performance measures'!$C$6</f>
        <v>% of people who had fun during their visit to Valence House &amp; Eastbury Manor</v>
      </c>
      <c r="C7" s="22"/>
      <c r="D7" s="8">
        <v>0.75</v>
      </c>
      <c r="E7" s="8"/>
      <c r="F7" s="8"/>
      <c r="G7" s="13"/>
      <c r="H7" s="19"/>
      <c r="I7" s="13"/>
      <c r="J7" s="30"/>
      <c r="K7" s="13"/>
      <c r="L7" s="79"/>
      <c r="M7" s="20"/>
      <c r="N7" s="79"/>
      <c r="O7" s="20"/>
      <c r="P7" s="79"/>
      <c r="Q7" s="80"/>
      <c r="R7" s="31"/>
      <c r="S7" s="80"/>
      <c r="T7" s="72"/>
      <c r="U7" s="82"/>
    </row>
    <row r="8" spans="1:21" ht="23.25" customHeight="1">
      <c r="A8" s="595"/>
      <c r="B8" s="215" t="s">
        <v>319</v>
      </c>
      <c r="C8" s="22"/>
      <c r="D8" s="8"/>
      <c r="E8" s="8"/>
      <c r="F8" s="8"/>
      <c r="G8" s="13"/>
      <c r="H8" s="19"/>
      <c r="I8" s="13"/>
      <c r="J8" s="30"/>
      <c r="K8" s="13"/>
      <c r="L8" s="79"/>
      <c r="M8" s="20"/>
      <c r="N8" s="79"/>
      <c r="O8" s="20"/>
      <c r="P8" s="79"/>
      <c r="Q8" s="80"/>
      <c r="R8" s="31"/>
      <c r="S8" s="80"/>
      <c r="T8" s="72"/>
      <c r="U8" s="82"/>
    </row>
    <row r="9" spans="1:21" ht="21" customHeight="1">
      <c r="A9" s="595"/>
      <c r="B9" s="215" t="s">
        <v>320</v>
      </c>
      <c r="C9" s="22"/>
      <c r="D9" s="8"/>
      <c r="E9" s="8"/>
      <c r="F9" s="8"/>
      <c r="G9" s="13"/>
      <c r="H9" s="19"/>
      <c r="I9" s="13"/>
      <c r="J9" s="30"/>
      <c r="K9" s="13"/>
      <c r="L9" s="79"/>
      <c r="M9" s="20"/>
      <c r="N9" s="79"/>
      <c r="O9" s="20"/>
      <c r="P9" s="79"/>
      <c r="Q9" s="80"/>
      <c r="R9" s="31"/>
      <c r="S9" s="80"/>
      <c r="T9" s="72"/>
      <c r="U9" s="82"/>
    </row>
    <row r="10" spans="1:21" ht="31.5" customHeight="1">
      <c r="A10" s="595"/>
      <c r="B10" s="105" t="str">
        <f>'Outcomes &amp; performance measures'!$C$7</f>
        <v>% of people who  found their visit to Valence House &amp; Eastbury Manor welcoming</v>
      </c>
      <c r="C10" s="22"/>
      <c r="D10" s="8">
        <v>0.75</v>
      </c>
      <c r="E10" s="8"/>
      <c r="F10" s="8"/>
      <c r="G10" s="13"/>
      <c r="H10" s="19"/>
      <c r="I10" s="13"/>
      <c r="J10" s="30"/>
      <c r="K10" s="13"/>
      <c r="L10" s="79"/>
      <c r="M10" s="20"/>
      <c r="N10" s="79"/>
      <c r="O10" s="20"/>
      <c r="P10" s="79"/>
      <c r="Q10" s="80"/>
      <c r="R10" s="31"/>
      <c r="S10" s="80"/>
      <c r="T10" s="72"/>
      <c r="U10" s="82"/>
    </row>
    <row r="11" spans="1:21" ht="28.5" customHeight="1">
      <c r="A11" s="595"/>
      <c r="B11" s="215" t="s">
        <v>402</v>
      </c>
      <c r="C11" s="22"/>
      <c r="D11" s="8"/>
      <c r="E11" s="8"/>
      <c r="F11" s="8"/>
      <c r="G11" s="13"/>
      <c r="H11" s="19"/>
      <c r="I11" s="13"/>
      <c r="J11" s="30"/>
      <c r="K11" s="13"/>
      <c r="L11" s="79"/>
      <c r="M11" s="20"/>
      <c r="N11" s="79"/>
      <c r="O11" s="20"/>
      <c r="P11" s="79"/>
      <c r="Q11" s="80"/>
      <c r="R11" s="31"/>
      <c r="S11" s="80"/>
      <c r="T11" s="72"/>
      <c r="U11" s="82"/>
    </row>
    <row r="12" spans="1:21" ht="26.25" customHeight="1">
      <c r="A12" s="595"/>
      <c r="B12" s="215" t="s">
        <v>321</v>
      </c>
      <c r="C12" s="22"/>
      <c r="D12" s="8"/>
      <c r="E12" s="8"/>
      <c r="F12" s="8"/>
      <c r="G12" s="13"/>
      <c r="H12" s="19"/>
      <c r="I12" s="13"/>
      <c r="J12" s="30"/>
      <c r="K12" s="13"/>
      <c r="L12" s="79"/>
      <c r="M12" s="20"/>
      <c r="N12" s="79"/>
      <c r="O12" s="20"/>
      <c r="P12" s="79"/>
      <c r="Q12" s="80"/>
      <c r="R12" s="31"/>
      <c r="S12" s="80"/>
      <c r="T12" s="72"/>
      <c r="U12" s="82"/>
    </row>
    <row r="13" spans="1:21" ht="20.25" customHeight="1">
      <c r="A13" s="595"/>
      <c r="B13" s="105" t="str">
        <f>'Outcomes &amp; performance measures'!$C$8</f>
        <v>No of new visitors at Valence House &amp; Eastbury Manor</v>
      </c>
      <c r="C13" s="22"/>
      <c r="D13" s="6">
        <v>100</v>
      </c>
      <c r="E13" s="6"/>
      <c r="F13" s="6"/>
      <c r="G13" s="11"/>
      <c r="H13" s="19"/>
      <c r="I13" s="11"/>
      <c r="J13" s="30"/>
      <c r="K13" s="11"/>
      <c r="L13" s="16"/>
      <c r="M13" s="20"/>
      <c r="N13" s="193"/>
      <c r="O13" s="20"/>
      <c r="P13" s="16"/>
      <c r="Q13" s="71"/>
      <c r="R13" s="31"/>
      <c r="S13" s="194"/>
      <c r="T13" s="72"/>
      <c r="U13" s="73"/>
    </row>
    <row r="14" spans="1:21" ht="21.75" customHeight="1">
      <c r="A14" s="595"/>
      <c r="B14" s="215" t="s">
        <v>323</v>
      </c>
      <c r="C14" s="22"/>
      <c r="D14" s="6"/>
      <c r="E14" s="6"/>
      <c r="F14" s="6"/>
      <c r="G14" s="11"/>
      <c r="H14" s="19"/>
      <c r="I14" s="11"/>
      <c r="J14" s="30"/>
      <c r="K14" s="11"/>
      <c r="L14" s="16"/>
      <c r="M14" s="20"/>
      <c r="N14" s="193"/>
      <c r="O14" s="20"/>
      <c r="P14" s="16"/>
      <c r="Q14" s="71"/>
      <c r="R14" s="31"/>
      <c r="S14" s="194"/>
      <c r="T14" s="72"/>
      <c r="U14" s="73"/>
    </row>
    <row r="15" spans="1:21" ht="22.5" customHeight="1">
      <c r="A15" s="595"/>
      <c r="B15" s="215" t="s">
        <v>322</v>
      </c>
      <c r="C15" s="22"/>
      <c r="D15" s="6"/>
      <c r="E15" s="6"/>
      <c r="F15" s="6"/>
      <c r="G15" s="11"/>
      <c r="H15" s="19"/>
      <c r="I15" s="11"/>
      <c r="J15" s="30"/>
      <c r="K15" s="11"/>
      <c r="L15" s="16"/>
      <c r="M15" s="20"/>
      <c r="N15" s="193"/>
      <c r="O15" s="20"/>
      <c r="P15" s="16"/>
      <c r="Q15" s="71"/>
      <c r="R15" s="31"/>
      <c r="S15" s="194"/>
      <c r="T15" s="72"/>
      <c r="U15" s="73"/>
    </row>
    <row r="16" spans="1:21" ht="21.75" customHeight="1">
      <c r="A16" s="595"/>
      <c r="B16" s="105" t="str">
        <f>'Outcomes &amp; performance measures'!$C$9</f>
        <v>No of visits to Valence House &amp; Eastbury Manor</v>
      </c>
      <c r="C16" s="22"/>
      <c r="D16" s="6">
        <v>30000</v>
      </c>
      <c r="E16" s="6">
        <v>40000</v>
      </c>
      <c r="F16" s="6"/>
      <c r="G16" s="11"/>
      <c r="H16" s="19"/>
      <c r="I16" s="11">
        <v>46000</v>
      </c>
      <c r="J16" s="30"/>
      <c r="K16" s="11"/>
      <c r="L16" s="16"/>
      <c r="M16" s="20"/>
      <c r="N16" s="193">
        <v>48000</v>
      </c>
      <c r="O16" s="20"/>
      <c r="P16" s="16"/>
      <c r="Q16" s="71"/>
      <c r="R16" s="31"/>
      <c r="S16" s="194">
        <v>50000</v>
      </c>
      <c r="T16" s="72"/>
      <c r="U16" s="339"/>
    </row>
    <row r="17" spans="1:21" ht="21" customHeight="1">
      <c r="A17" s="595"/>
      <c r="B17" s="215" t="s">
        <v>325</v>
      </c>
      <c r="C17" s="22"/>
      <c r="D17" s="6"/>
      <c r="E17" s="6"/>
      <c r="F17" s="6"/>
      <c r="G17" s="11"/>
      <c r="H17" s="19"/>
      <c r="I17" s="11"/>
      <c r="J17" s="30"/>
      <c r="K17" s="11"/>
      <c r="L17" s="16"/>
      <c r="M17" s="20"/>
      <c r="N17" s="193"/>
      <c r="O17" s="20"/>
      <c r="P17" s="16"/>
      <c r="Q17" s="71"/>
      <c r="R17" s="31"/>
      <c r="S17" s="194"/>
      <c r="T17" s="72"/>
      <c r="U17" s="339"/>
    </row>
    <row r="18" spans="1:21" ht="23.25" customHeight="1">
      <c r="A18" s="595"/>
      <c r="B18" s="215" t="s">
        <v>324</v>
      </c>
      <c r="C18" s="22"/>
      <c r="D18" s="6"/>
      <c r="E18" s="6"/>
      <c r="F18" s="6"/>
      <c r="G18" s="11"/>
      <c r="H18" s="19"/>
      <c r="I18" s="11"/>
      <c r="J18" s="30"/>
      <c r="K18" s="11"/>
      <c r="L18" s="16"/>
      <c r="M18" s="20"/>
      <c r="N18" s="193"/>
      <c r="O18" s="20"/>
      <c r="P18" s="16"/>
      <c r="Q18" s="71"/>
      <c r="R18" s="31"/>
      <c r="S18" s="194"/>
      <c r="T18" s="72"/>
      <c r="U18" s="339"/>
    </row>
    <row r="19" spans="1:21" ht="27.75" customHeight="1">
      <c r="A19" s="595"/>
      <c r="B19" s="105" t="str">
        <f>'Outcomes &amp; performance measures'!$C$10</f>
        <v>No of accidents per 1000 visits at Valence House &amp; Eastbury Manor</v>
      </c>
      <c r="C19" s="22"/>
      <c r="D19" s="6">
        <v>2</v>
      </c>
      <c r="E19" s="6">
        <v>0</v>
      </c>
      <c r="F19" s="6"/>
      <c r="G19" s="11"/>
      <c r="H19" s="19"/>
      <c r="I19" s="11">
        <v>0</v>
      </c>
      <c r="J19" s="30"/>
      <c r="K19" s="11"/>
      <c r="L19" s="16"/>
      <c r="M19" s="20"/>
      <c r="N19" s="193">
        <v>0</v>
      </c>
      <c r="O19" s="20"/>
      <c r="P19" s="16"/>
      <c r="Q19" s="71"/>
      <c r="R19" s="31"/>
      <c r="S19" s="71">
        <v>0</v>
      </c>
      <c r="T19" s="72"/>
      <c r="U19" s="73"/>
    </row>
    <row r="20" spans="1:21" ht="20.25" customHeight="1">
      <c r="A20" s="595"/>
      <c r="B20" s="215" t="s">
        <v>327</v>
      </c>
      <c r="C20" s="22"/>
      <c r="D20" s="6"/>
      <c r="E20" s="6">
        <v>0</v>
      </c>
      <c r="F20" s="6"/>
      <c r="G20" s="11"/>
      <c r="H20" s="19"/>
      <c r="I20" s="11">
        <v>0</v>
      </c>
      <c r="J20" s="30"/>
      <c r="K20" s="11"/>
      <c r="L20" s="16"/>
      <c r="M20" s="20"/>
      <c r="N20" s="193">
        <v>0</v>
      </c>
      <c r="O20" s="20"/>
      <c r="P20" s="16"/>
      <c r="Q20" s="71"/>
      <c r="R20" s="31"/>
      <c r="S20" s="71">
        <v>0</v>
      </c>
      <c r="T20" s="72"/>
      <c r="U20" s="73"/>
    </row>
    <row r="21" spans="1:21" ht="23.25" customHeight="1">
      <c r="A21" s="595"/>
      <c r="B21" s="215" t="s">
        <v>326</v>
      </c>
      <c r="C21" s="22"/>
      <c r="D21" s="6"/>
      <c r="E21" s="6">
        <v>0</v>
      </c>
      <c r="F21" s="6"/>
      <c r="G21" s="11"/>
      <c r="H21" s="19"/>
      <c r="I21" s="11">
        <v>0</v>
      </c>
      <c r="J21" s="30"/>
      <c r="K21" s="11"/>
      <c r="L21" s="16"/>
      <c r="M21" s="20"/>
      <c r="N21" s="193">
        <v>0</v>
      </c>
      <c r="O21" s="20"/>
      <c r="P21" s="16"/>
      <c r="Q21" s="71"/>
      <c r="R21" s="31"/>
      <c r="S21" s="71">
        <v>0</v>
      </c>
      <c r="T21" s="72"/>
      <c r="U21" s="73"/>
    </row>
    <row r="22" spans="1:21" ht="23.25" customHeight="1">
      <c r="A22" s="595"/>
      <c r="B22" s="105" t="str">
        <f>'Outcomes &amp; performance measures'!$C$11</f>
        <v>Number of near misses per 1000 visits</v>
      </c>
      <c r="C22" s="22"/>
      <c r="D22" s="6">
        <v>10</v>
      </c>
      <c r="E22" s="6"/>
      <c r="F22" s="6"/>
      <c r="G22" s="11"/>
      <c r="H22" s="19"/>
      <c r="I22" s="11"/>
      <c r="J22" s="30"/>
      <c r="K22" s="11"/>
      <c r="L22" s="16"/>
      <c r="M22" s="20"/>
      <c r="N22" s="16"/>
      <c r="O22" s="20"/>
      <c r="P22" s="16"/>
      <c r="Q22" s="71"/>
      <c r="R22" s="31"/>
      <c r="S22" s="71"/>
      <c r="T22" s="72"/>
      <c r="U22" s="73"/>
    </row>
    <row r="23" spans="1:21" ht="21" customHeight="1">
      <c r="A23" s="595"/>
      <c r="B23" s="215" t="s">
        <v>329</v>
      </c>
      <c r="C23" s="22"/>
      <c r="D23" s="6"/>
      <c r="E23" s="6"/>
      <c r="F23" s="6"/>
      <c r="G23" s="11"/>
      <c r="H23" s="19"/>
      <c r="I23" s="11"/>
      <c r="J23" s="30"/>
      <c r="K23" s="11"/>
      <c r="L23" s="16"/>
      <c r="M23" s="20"/>
      <c r="N23" s="16"/>
      <c r="O23" s="20"/>
      <c r="P23" s="16"/>
      <c r="Q23" s="71"/>
      <c r="R23" s="31"/>
      <c r="S23" s="71"/>
      <c r="T23" s="72"/>
      <c r="U23" s="73"/>
    </row>
    <row r="24" spans="1:21" ht="19.5" customHeight="1">
      <c r="A24" s="595"/>
      <c r="B24" s="215" t="s">
        <v>328</v>
      </c>
      <c r="C24" s="22"/>
      <c r="D24" s="6"/>
      <c r="E24" s="6"/>
      <c r="F24" s="6"/>
      <c r="G24" s="11"/>
      <c r="H24" s="19"/>
      <c r="I24" s="11"/>
      <c r="J24" s="30"/>
      <c r="K24" s="11"/>
      <c r="L24" s="16"/>
      <c r="M24" s="20"/>
      <c r="N24" s="16"/>
      <c r="O24" s="20"/>
      <c r="P24" s="16"/>
      <c r="Q24" s="71"/>
      <c r="R24" s="31"/>
      <c r="S24" s="71"/>
      <c r="T24" s="72"/>
      <c r="U24" s="73"/>
    </row>
    <row r="25" spans="1:21" ht="20.25" customHeight="1">
      <c r="A25" s="595"/>
      <c r="B25" s="105" t="str">
        <f>'Outcomes &amp; performance measures'!$C$12</f>
        <v>% of visitors who are over 60</v>
      </c>
      <c r="C25" s="22"/>
      <c r="D25" s="8">
        <v>0.3</v>
      </c>
      <c r="E25" s="8"/>
      <c r="F25" s="8"/>
      <c r="G25" s="13"/>
      <c r="H25" s="19"/>
      <c r="I25" s="13"/>
      <c r="J25" s="30"/>
      <c r="K25" s="13"/>
      <c r="L25" s="79"/>
      <c r="M25" s="20"/>
      <c r="N25" s="79"/>
      <c r="O25" s="20"/>
      <c r="P25" s="79"/>
      <c r="Q25" s="80"/>
      <c r="R25" s="31"/>
      <c r="S25" s="80"/>
      <c r="T25" s="72"/>
      <c r="U25" s="82"/>
    </row>
    <row r="26" spans="1:21" ht="22.5" customHeight="1">
      <c r="A26" s="595"/>
      <c r="B26" s="215" t="s">
        <v>331</v>
      </c>
      <c r="C26" s="22"/>
      <c r="D26" s="8"/>
      <c r="E26" s="8"/>
      <c r="F26" s="8"/>
      <c r="G26" s="13"/>
      <c r="H26" s="19"/>
      <c r="I26" s="13"/>
      <c r="J26" s="30"/>
      <c r="K26" s="13"/>
      <c r="L26" s="79"/>
      <c r="M26" s="20"/>
      <c r="N26" s="79"/>
      <c r="O26" s="20"/>
      <c r="P26" s="79"/>
      <c r="Q26" s="80"/>
      <c r="R26" s="31"/>
      <c r="S26" s="80"/>
      <c r="T26" s="72"/>
      <c r="U26" s="82"/>
    </row>
    <row r="27" spans="1:21" ht="23.25" customHeight="1">
      <c r="A27" s="595"/>
      <c r="B27" s="215" t="s">
        <v>330</v>
      </c>
      <c r="C27" s="22"/>
      <c r="D27" s="8"/>
      <c r="E27" s="8"/>
      <c r="F27" s="8"/>
      <c r="G27" s="13"/>
      <c r="H27" s="19"/>
      <c r="I27" s="13"/>
      <c r="J27" s="30"/>
      <c r="K27" s="13"/>
      <c r="L27" s="79"/>
      <c r="M27" s="20"/>
      <c r="N27" s="79"/>
      <c r="O27" s="20"/>
      <c r="P27" s="79"/>
      <c r="Q27" s="80"/>
      <c r="R27" s="31"/>
      <c r="S27" s="80"/>
      <c r="T27" s="72"/>
      <c r="U27" s="82"/>
    </row>
    <row r="28" spans="1:21" ht="22.5" customHeight="1">
      <c r="A28" s="595"/>
      <c r="B28" s="105" t="str">
        <f>'Outcomes &amp; performance measures'!$C$13</f>
        <v>% of visitors who are under 16</v>
      </c>
      <c r="C28" s="22"/>
      <c r="D28" s="8">
        <v>0.3</v>
      </c>
      <c r="E28" s="8"/>
      <c r="F28" s="8"/>
      <c r="G28" s="13"/>
      <c r="H28" s="19"/>
      <c r="I28" s="13"/>
      <c r="J28" s="30"/>
      <c r="K28" s="13"/>
      <c r="L28" s="79"/>
      <c r="M28" s="20"/>
      <c r="N28" s="79"/>
      <c r="O28" s="20"/>
      <c r="P28" s="79"/>
      <c r="Q28" s="80"/>
      <c r="R28" s="31"/>
      <c r="S28" s="80"/>
      <c r="T28" s="72"/>
      <c r="U28" s="82"/>
    </row>
    <row r="29" spans="1:21" ht="23.25" customHeight="1">
      <c r="A29" s="595"/>
      <c r="B29" s="215" t="s">
        <v>393</v>
      </c>
      <c r="C29" s="22"/>
      <c r="D29" s="8"/>
      <c r="E29" s="8"/>
      <c r="F29" s="8"/>
      <c r="G29" s="13"/>
      <c r="H29" s="19"/>
      <c r="I29" s="13"/>
      <c r="J29" s="30"/>
      <c r="K29" s="13"/>
      <c r="L29" s="79"/>
      <c r="M29" s="20"/>
      <c r="N29" s="79"/>
      <c r="O29" s="20"/>
      <c r="P29" s="79"/>
      <c r="Q29" s="80"/>
      <c r="R29" s="31"/>
      <c r="S29" s="80"/>
      <c r="T29" s="72"/>
      <c r="U29" s="82"/>
    </row>
    <row r="30" spans="1:21" ht="24" customHeight="1">
      <c r="A30" s="595"/>
      <c r="B30" s="215" t="s">
        <v>394</v>
      </c>
      <c r="C30" s="22"/>
      <c r="D30" s="8"/>
      <c r="E30" s="8"/>
      <c r="F30" s="8"/>
      <c r="G30" s="13"/>
      <c r="H30" s="19"/>
      <c r="I30" s="13"/>
      <c r="J30" s="30"/>
      <c r="K30" s="13"/>
      <c r="L30" s="79"/>
      <c r="M30" s="20"/>
      <c r="N30" s="79"/>
      <c r="O30" s="20"/>
      <c r="P30" s="79"/>
      <c r="Q30" s="80"/>
      <c r="R30" s="31"/>
      <c r="S30" s="80"/>
      <c r="T30" s="72"/>
      <c r="U30" s="82"/>
    </row>
    <row r="31" spans="1:21" ht="25.5" customHeight="1">
      <c r="A31" s="595"/>
      <c r="B31" s="105" t="str">
        <f>'Outcomes &amp; performance measures'!$C$14</f>
        <v>% of visitors who are female</v>
      </c>
      <c r="C31" s="22"/>
      <c r="D31" s="8">
        <v>0.5</v>
      </c>
      <c r="E31" s="8"/>
      <c r="F31" s="8"/>
      <c r="G31" s="13"/>
      <c r="H31" s="19"/>
      <c r="I31" s="13"/>
      <c r="J31" s="30"/>
      <c r="K31" s="13"/>
      <c r="L31" s="79"/>
      <c r="M31" s="20"/>
      <c r="N31" s="79"/>
      <c r="O31" s="20"/>
      <c r="P31" s="79"/>
      <c r="Q31" s="80"/>
      <c r="R31" s="31"/>
      <c r="S31" s="80"/>
      <c r="T31" s="72"/>
      <c r="U31" s="82"/>
    </row>
    <row r="32" spans="1:21" ht="20.25" customHeight="1">
      <c r="A32" s="595"/>
      <c r="B32" s="215" t="s">
        <v>395</v>
      </c>
      <c r="C32" s="22"/>
      <c r="D32" s="8"/>
      <c r="E32" s="8"/>
      <c r="F32" s="8"/>
      <c r="G32" s="13"/>
      <c r="H32" s="19"/>
      <c r="I32" s="13"/>
      <c r="J32" s="30"/>
      <c r="K32" s="13"/>
      <c r="L32" s="79"/>
      <c r="M32" s="20"/>
      <c r="N32" s="79"/>
      <c r="O32" s="20"/>
      <c r="P32" s="79"/>
      <c r="Q32" s="80"/>
      <c r="R32" s="31"/>
      <c r="S32" s="80"/>
      <c r="T32" s="72"/>
      <c r="U32" s="82"/>
    </row>
    <row r="33" spans="1:21" ht="24.75" customHeight="1">
      <c r="A33" s="595"/>
      <c r="B33" s="215" t="s">
        <v>396</v>
      </c>
      <c r="C33" s="22"/>
      <c r="D33" s="8"/>
      <c r="E33" s="8"/>
      <c r="F33" s="8"/>
      <c r="G33" s="13"/>
      <c r="H33" s="19"/>
      <c r="I33" s="13"/>
      <c r="J33" s="30"/>
      <c r="K33" s="13"/>
      <c r="L33" s="79"/>
      <c r="M33" s="20"/>
      <c r="N33" s="79"/>
      <c r="O33" s="20"/>
      <c r="P33" s="79"/>
      <c r="Q33" s="80"/>
      <c r="R33" s="31"/>
      <c r="S33" s="80"/>
      <c r="T33" s="72"/>
      <c r="U33" s="82"/>
    </row>
    <row r="34" spans="1:21" ht="23.25" customHeight="1">
      <c r="A34" s="595"/>
      <c r="B34" s="105" t="str">
        <f>'Outcomes &amp; performance measures'!$C$15</f>
        <v>% of visitors who meet the requirements of DDA</v>
      </c>
      <c r="C34" s="22"/>
      <c r="D34" s="8">
        <v>0.05</v>
      </c>
      <c r="E34" s="8"/>
      <c r="F34" s="8"/>
      <c r="G34" s="13"/>
      <c r="H34" s="19"/>
      <c r="I34" s="13"/>
      <c r="J34" s="30"/>
      <c r="K34" s="13"/>
      <c r="L34" s="79"/>
      <c r="M34" s="20"/>
      <c r="N34" s="79"/>
      <c r="O34" s="20"/>
      <c r="P34" s="79"/>
      <c r="Q34" s="80"/>
      <c r="R34" s="31"/>
      <c r="S34" s="80"/>
      <c r="T34" s="72"/>
      <c r="U34" s="82"/>
    </row>
    <row r="35" spans="1:21" ht="34.5" customHeight="1">
      <c r="A35" s="595"/>
      <c r="B35" s="215" t="s">
        <v>397</v>
      </c>
      <c r="C35" s="22"/>
      <c r="D35" s="8"/>
      <c r="E35" s="8"/>
      <c r="F35" s="8"/>
      <c r="G35" s="13"/>
      <c r="H35" s="19"/>
      <c r="I35" s="13"/>
      <c r="J35" s="30"/>
      <c r="K35" s="13"/>
      <c r="L35" s="79"/>
      <c r="M35" s="20"/>
      <c r="N35" s="79"/>
      <c r="O35" s="20"/>
      <c r="P35" s="79"/>
      <c r="Q35" s="80"/>
      <c r="R35" s="31"/>
      <c r="S35" s="80"/>
      <c r="T35" s="72"/>
      <c r="U35" s="82"/>
    </row>
    <row r="36" spans="1:21" ht="34.5" customHeight="1">
      <c r="A36" s="595"/>
      <c r="B36" s="215" t="s">
        <v>398</v>
      </c>
      <c r="C36" s="22"/>
      <c r="D36" s="8"/>
      <c r="E36" s="8"/>
      <c r="F36" s="8"/>
      <c r="G36" s="13"/>
      <c r="H36" s="19"/>
      <c r="I36" s="13"/>
      <c r="J36" s="30"/>
      <c r="K36" s="13"/>
      <c r="L36" s="79"/>
      <c r="M36" s="20"/>
      <c r="N36" s="79"/>
      <c r="O36" s="20"/>
      <c r="P36" s="79"/>
      <c r="Q36" s="80"/>
      <c r="R36" s="31"/>
      <c r="S36" s="80"/>
      <c r="T36" s="72"/>
      <c r="U36" s="82"/>
    </row>
    <row r="37" spans="1:21" ht="24.75" customHeight="1">
      <c r="A37" s="595"/>
      <c r="B37" s="105" t="str">
        <f>'Outcomes &amp; performance measures'!$C$16</f>
        <v>% of visitors from BME 'communities'</v>
      </c>
      <c r="C37" s="22"/>
      <c r="D37" s="8">
        <v>0.1</v>
      </c>
      <c r="E37" s="8"/>
      <c r="F37" s="8"/>
      <c r="G37" s="13"/>
      <c r="H37" s="19"/>
      <c r="I37" s="13"/>
      <c r="J37" s="30"/>
      <c r="K37" s="13"/>
      <c r="L37" s="79"/>
      <c r="M37" s="20"/>
      <c r="N37" s="79"/>
      <c r="O37" s="20"/>
      <c r="P37" s="79"/>
      <c r="Q37" s="80"/>
      <c r="R37" s="31"/>
      <c r="S37" s="80"/>
      <c r="T37" s="72"/>
      <c r="U37" s="82"/>
    </row>
    <row r="38" spans="1:21" ht="24.75" customHeight="1">
      <c r="A38" s="595"/>
      <c r="B38" s="215" t="s">
        <v>403</v>
      </c>
      <c r="C38" s="22"/>
      <c r="D38" s="8"/>
      <c r="E38" s="8"/>
      <c r="F38" s="8"/>
      <c r="G38" s="13"/>
      <c r="H38" s="19"/>
      <c r="I38" s="13"/>
      <c r="J38" s="30"/>
      <c r="K38" s="13"/>
      <c r="L38" s="79"/>
      <c r="M38" s="20"/>
      <c r="N38" s="79"/>
      <c r="O38" s="20"/>
      <c r="P38" s="79"/>
      <c r="Q38" s="80"/>
      <c r="R38" s="31"/>
      <c r="S38" s="80"/>
      <c r="T38" s="72"/>
      <c r="U38" s="82"/>
    </row>
    <row r="39" spans="1:21" ht="24.75" customHeight="1">
      <c r="A39" s="595"/>
      <c r="B39" s="215" t="s">
        <v>404</v>
      </c>
      <c r="C39" s="22"/>
      <c r="D39" s="8"/>
      <c r="E39" s="8"/>
      <c r="F39" s="8"/>
      <c r="G39" s="13"/>
      <c r="H39" s="19"/>
      <c r="I39" s="13"/>
      <c r="J39" s="30"/>
      <c r="K39" s="13"/>
      <c r="L39" s="79"/>
      <c r="M39" s="20"/>
      <c r="N39" s="79"/>
      <c r="O39" s="20"/>
      <c r="P39" s="79"/>
      <c r="Q39" s="80"/>
      <c r="R39" s="31"/>
      <c r="S39" s="80"/>
      <c r="T39" s="72"/>
      <c r="U39" s="82"/>
    </row>
    <row r="40" spans="1:21" ht="24.75" customHeight="1">
      <c r="A40" s="595"/>
      <c r="B40" s="215">
        <f>'Outcomes &amp; performance measures'!$C$17</f>
        <v>0</v>
      </c>
      <c r="C40" s="22"/>
      <c r="D40" s="8"/>
      <c r="E40" s="8"/>
      <c r="F40" s="8"/>
      <c r="G40" s="13"/>
      <c r="H40" s="19"/>
      <c r="I40" s="13"/>
      <c r="J40" s="30"/>
      <c r="K40" s="13"/>
      <c r="L40" s="79"/>
      <c r="M40" s="20"/>
      <c r="N40" s="79"/>
      <c r="O40" s="20"/>
      <c r="P40" s="79"/>
      <c r="Q40" s="80"/>
      <c r="R40" s="31"/>
      <c r="S40" s="80"/>
      <c r="T40" s="72"/>
      <c r="U40" s="82"/>
    </row>
    <row r="41" spans="1:21" ht="24.75" customHeight="1">
      <c r="A41" s="596"/>
      <c r="B41" s="215">
        <f>'Outcomes &amp; performance measures'!$C$18</f>
        <v>0</v>
      </c>
      <c r="C41" s="22"/>
      <c r="D41" s="8"/>
      <c r="E41" s="8"/>
      <c r="F41" s="8"/>
      <c r="G41" s="13"/>
      <c r="H41" s="19"/>
      <c r="I41" s="11"/>
      <c r="J41" s="30"/>
      <c r="K41" s="13"/>
      <c r="L41" s="79"/>
      <c r="M41" s="20"/>
      <c r="N41" s="16"/>
      <c r="O41" s="20"/>
      <c r="P41" s="79"/>
      <c r="Q41" s="80"/>
      <c r="R41" s="31"/>
      <c r="S41" s="71"/>
      <c r="T41" s="72"/>
      <c r="U41" s="82"/>
    </row>
    <row r="42" spans="1:21" ht="43.5" customHeight="1">
      <c r="A42" s="580" t="str">
        <f>'Outcomes &amp; performance measures'!$B$19</f>
        <v>More people engage with the history of Barking &amp; Dagenham to provoke thought &amp; emotions and develop their pride &amp; understanding of the heritage of the area</v>
      </c>
      <c r="B42" s="105" t="str">
        <f>'Outcomes &amp; performance measures'!$C$19</f>
        <v>% of teachers who think that the education sessions help to develop the children's understanding of the heritage of the local area</v>
      </c>
      <c r="C42" s="22"/>
      <c r="D42" s="8">
        <v>0.75</v>
      </c>
      <c r="E42" s="8"/>
      <c r="F42" s="8"/>
      <c r="G42" s="13"/>
      <c r="H42" s="23"/>
      <c r="I42" s="13"/>
      <c r="J42" s="113"/>
      <c r="K42" s="13"/>
      <c r="L42" s="79"/>
      <c r="M42" s="21"/>
      <c r="N42" s="79"/>
      <c r="O42" s="21"/>
      <c r="P42" s="79"/>
      <c r="Q42" s="80"/>
      <c r="R42" s="113"/>
      <c r="S42" s="80"/>
      <c r="T42" s="116"/>
      <c r="U42" s="82"/>
    </row>
    <row r="43" spans="1:21" ht="30.75" customHeight="1">
      <c r="A43" s="581"/>
      <c r="B43" s="105" t="str">
        <f>'Outcomes &amp; performance measures'!$C$20</f>
        <v>% of visitors who understand more about the heritage of Barking &amp; Dagenham as a result of their visit</v>
      </c>
      <c r="C43" s="22"/>
      <c r="D43" s="8">
        <v>0.75</v>
      </c>
      <c r="E43" s="8"/>
      <c r="F43" s="8"/>
      <c r="G43" s="13"/>
      <c r="H43" s="21"/>
      <c r="I43" s="13"/>
      <c r="J43" s="32"/>
      <c r="K43" s="13"/>
      <c r="L43" s="79"/>
      <c r="M43" s="124"/>
      <c r="N43" s="79"/>
      <c r="O43" s="21"/>
      <c r="P43" s="79"/>
      <c r="Q43" s="80"/>
      <c r="R43" s="32"/>
      <c r="S43" s="80"/>
      <c r="T43" s="128"/>
      <c r="U43" s="82"/>
    </row>
    <row r="44" spans="1:21" ht="41.25" customHeight="1">
      <c r="A44" s="581"/>
      <c r="B44" s="215" t="s">
        <v>383</v>
      </c>
      <c r="C44" s="22"/>
      <c r="D44" s="8"/>
      <c r="E44" s="8"/>
      <c r="F44" s="8"/>
      <c r="G44" s="13"/>
      <c r="H44" s="21"/>
      <c r="I44" s="13"/>
      <c r="J44" s="32"/>
      <c r="K44" s="13"/>
      <c r="L44" s="79"/>
      <c r="M44" s="124"/>
      <c r="N44" s="79"/>
      <c r="O44" s="21"/>
      <c r="P44" s="79"/>
      <c r="Q44" s="80"/>
      <c r="R44" s="32"/>
      <c r="S44" s="80"/>
      <c r="T44" s="128"/>
      <c r="U44" s="82"/>
    </row>
    <row r="45" spans="1:21" ht="42" customHeight="1">
      <c r="A45" s="581"/>
      <c r="B45" s="215" t="s">
        <v>384</v>
      </c>
      <c r="C45" s="22"/>
      <c r="D45" s="8"/>
      <c r="E45" s="8"/>
      <c r="F45" s="8"/>
      <c r="G45" s="13"/>
      <c r="H45" s="21"/>
      <c r="I45" s="13"/>
      <c r="J45" s="32"/>
      <c r="K45" s="13"/>
      <c r="L45" s="79"/>
      <c r="M45" s="124"/>
      <c r="N45" s="79"/>
      <c r="O45" s="21"/>
      <c r="P45" s="79"/>
      <c r="Q45" s="80"/>
      <c r="R45" s="32"/>
      <c r="S45" s="80"/>
      <c r="T45" s="128"/>
      <c r="U45" s="82"/>
    </row>
    <row r="46" spans="1:21" ht="39.75" customHeight="1">
      <c r="A46" s="581"/>
      <c r="B46" s="105" t="str">
        <f>'Outcomes &amp; performance measures'!$C$21</f>
        <v>% of visitors who are more proud of Barking &amp; Dagenham after visiting Valence House or Eastbury Manor</v>
      </c>
      <c r="C46" s="22"/>
      <c r="D46" s="8">
        <v>0.75</v>
      </c>
      <c r="E46" s="8"/>
      <c r="F46" s="8"/>
      <c r="G46" s="13"/>
      <c r="H46" s="23"/>
      <c r="I46" s="13"/>
      <c r="J46" s="113"/>
      <c r="K46" s="13"/>
      <c r="L46" s="79"/>
      <c r="M46" s="23"/>
      <c r="N46" s="79"/>
      <c r="O46" s="23"/>
      <c r="P46" s="79"/>
      <c r="Q46" s="80"/>
      <c r="R46" s="195"/>
      <c r="S46" s="80"/>
      <c r="T46" s="196"/>
      <c r="U46" s="82"/>
    </row>
    <row r="47" spans="1:21" ht="32.25" customHeight="1">
      <c r="A47" s="581"/>
      <c r="B47" s="215" t="s">
        <v>385</v>
      </c>
      <c r="C47" s="22"/>
      <c r="D47" s="8"/>
      <c r="E47" s="8"/>
      <c r="F47" s="8"/>
      <c r="G47" s="13"/>
      <c r="H47" s="23"/>
      <c r="I47" s="13"/>
      <c r="J47" s="113"/>
      <c r="K47" s="13"/>
      <c r="L47" s="79"/>
      <c r="M47" s="23"/>
      <c r="N47" s="79"/>
      <c r="O47" s="23"/>
      <c r="P47" s="79"/>
      <c r="Q47" s="80"/>
      <c r="R47" s="195"/>
      <c r="S47" s="80"/>
      <c r="T47" s="196"/>
      <c r="U47" s="82"/>
    </row>
    <row r="48" spans="1:21" ht="33.75" customHeight="1">
      <c r="A48" s="581"/>
      <c r="B48" s="215" t="s">
        <v>386</v>
      </c>
      <c r="C48" s="22"/>
      <c r="D48" s="8"/>
      <c r="E48" s="8"/>
      <c r="F48" s="8"/>
      <c r="G48" s="13"/>
      <c r="H48" s="23"/>
      <c r="I48" s="13"/>
      <c r="J48" s="113"/>
      <c r="K48" s="13"/>
      <c r="L48" s="79"/>
      <c r="M48" s="23"/>
      <c r="N48" s="79"/>
      <c r="O48" s="23"/>
      <c r="P48" s="79"/>
      <c r="Q48" s="80"/>
      <c r="R48" s="195"/>
      <c r="S48" s="80"/>
      <c r="T48" s="196"/>
      <c r="U48" s="82"/>
    </row>
    <row r="49" spans="1:21" ht="33.75" customHeight="1">
      <c r="A49" s="581"/>
      <c r="B49" s="105" t="str">
        <f>'Outcomes &amp; performance measures'!$C$22</f>
        <v>No of school children visiting Valence House &amp; Eastbury Manor via the school</v>
      </c>
      <c r="C49" s="22"/>
      <c r="D49" s="109">
        <v>5000</v>
      </c>
      <c r="E49" s="109"/>
      <c r="F49" s="109"/>
      <c r="G49" s="112"/>
      <c r="H49" s="124"/>
      <c r="I49" s="112"/>
      <c r="J49" s="125"/>
      <c r="K49" s="112"/>
      <c r="L49" s="114"/>
      <c r="M49" s="124"/>
      <c r="N49" s="114"/>
      <c r="O49" s="124"/>
      <c r="P49" s="114"/>
      <c r="Q49" s="115"/>
      <c r="R49" s="125"/>
      <c r="S49" s="115"/>
      <c r="T49" s="128"/>
      <c r="U49" s="117"/>
    </row>
    <row r="50" spans="1:21" ht="24" customHeight="1">
      <c r="A50" s="581"/>
      <c r="B50" s="215" t="s">
        <v>387</v>
      </c>
      <c r="C50" s="22"/>
      <c r="D50" s="109"/>
      <c r="E50" s="109"/>
      <c r="F50" s="109"/>
      <c r="G50" s="112"/>
      <c r="H50" s="124"/>
      <c r="I50" s="112"/>
      <c r="J50" s="125"/>
      <c r="K50" s="112"/>
      <c r="L50" s="114"/>
      <c r="M50" s="124"/>
      <c r="N50" s="114"/>
      <c r="O50" s="124"/>
      <c r="P50" s="114"/>
      <c r="Q50" s="115"/>
      <c r="R50" s="125"/>
      <c r="S50" s="115"/>
      <c r="T50" s="128"/>
      <c r="U50" s="117"/>
    </row>
    <row r="51" spans="1:21" ht="24" customHeight="1">
      <c r="A51" s="581"/>
      <c r="B51" s="215" t="s">
        <v>388</v>
      </c>
      <c r="C51" s="22"/>
      <c r="D51" s="109"/>
      <c r="E51" s="109"/>
      <c r="F51" s="109"/>
      <c r="G51" s="112"/>
      <c r="H51" s="124"/>
      <c r="I51" s="112"/>
      <c r="J51" s="125"/>
      <c r="K51" s="112"/>
      <c r="L51" s="114"/>
      <c r="M51" s="124"/>
      <c r="N51" s="114"/>
      <c r="O51" s="124"/>
      <c r="P51" s="114"/>
      <c r="Q51" s="115"/>
      <c r="R51" s="125"/>
      <c r="S51" s="115"/>
      <c r="T51" s="128"/>
      <c r="U51" s="117"/>
    </row>
    <row r="52" spans="1:21" ht="24.75" customHeight="1">
      <c r="A52" s="581"/>
      <c r="B52" s="105" t="str">
        <f>'Outcomes &amp; performance measures'!$C$23</f>
        <v>No of outreach sessions</v>
      </c>
      <c r="C52" s="22"/>
      <c r="D52" s="109">
        <v>100</v>
      </c>
      <c r="E52" s="109"/>
      <c r="F52" s="109"/>
      <c r="G52" s="112"/>
      <c r="H52" s="19"/>
      <c r="I52" s="112"/>
      <c r="J52" s="30"/>
      <c r="K52" s="112"/>
      <c r="L52" s="114"/>
      <c r="M52" s="21"/>
      <c r="N52" s="114"/>
      <c r="O52" s="21"/>
      <c r="P52" s="114"/>
      <c r="Q52" s="115"/>
      <c r="R52" s="32"/>
      <c r="S52" s="115"/>
      <c r="T52" s="81"/>
      <c r="U52" s="117"/>
    </row>
    <row r="53" spans="1:21" ht="24" customHeight="1">
      <c r="A53" s="581"/>
      <c r="B53" s="105" t="str">
        <f>'Outcomes &amp; performance measures'!$C$24</f>
        <v>No of people attending outreach sessions</v>
      </c>
      <c r="C53" s="22"/>
      <c r="D53" s="109">
        <v>2000</v>
      </c>
      <c r="E53" s="109"/>
      <c r="F53" s="109"/>
      <c r="G53" s="112"/>
      <c r="H53" s="20"/>
      <c r="I53" s="112"/>
      <c r="J53" s="31"/>
      <c r="K53" s="112"/>
      <c r="L53" s="114"/>
      <c r="M53" s="21"/>
      <c r="N53" s="114"/>
      <c r="O53" s="21"/>
      <c r="P53" s="114"/>
      <c r="Q53" s="115"/>
      <c r="R53" s="32"/>
      <c r="S53" s="115"/>
      <c r="T53" s="81"/>
      <c r="U53" s="117"/>
    </row>
    <row r="54" spans="1:21" ht="24" customHeight="1">
      <c r="A54" s="581"/>
      <c r="B54" s="105" t="str">
        <f>'Outcomes &amp; performance measures'!$C$25</f>
        <v>No of enquiries</v>
      </c>
      <c r="C54" s="22"/>
      <c r="D54" s="109">
        <v>50</v>
      </c>
      <c r="E54" s="109"/>
      <c r="F54" s="109"/>
      <c r="G54" s="112"/>
      <c r="H54" s="20"/>
      <c r="I54" s="112"/>
      <c r="J54" s="31"/>
      <c r="K54" s="112"/>
      <c r="L54" s="114"/>
      <c r="M54" s="21"/>
      <c r="N54" s="114"/>
      <c r="O54" s="21"/>
      <c r="P54" s="114"/>
      <c r="Q54" s="115"/>
      <c r="R54" s="32"/>
      <c r="S54" s="115"/>
      <c r="T54" s="81"/>
      <c r="U54" s="117"/>
    </row>
    <row r="55" spans="1:21" ht="27" customHeight="1">
      <c r="A55" s="585"/>
      <c r="B55" s="105">
        <f>'Outcomes &amp; performance measures'!$C$26</f>
        <v>0</v>
      </c>
      <c r="C55" s="22"/>
      <c r="D55" s="109"/>
      <c r="E55" s="109"/>
      <c r="F55" s="109"/>
      <c r="G55" s="112"/>
      <c r="H55" s="20"/>
      <c r="I55" s="112"/>
      <c r="J55" s="31"/>
      <c r="K55" s="112"/>
      <c r="L55" s="114"/>
      <c r="M55" s="21"/>
      <c r="N55" s="114"/>
      <c r="O55" s="21"/>
      <c r="P55" s="114"/>
      <c r="Q55" s="115"/>
      <c r="R55" s="32"/>
      <c r="S55" s="115"/>
      <c r="T55" s="81"/>
      <c r="U55" s="117"/>
    </row>
    <row r="56" spans="1:21" ht="24" customHeight="1">
      <c r="A56" s="580" t="str">
        <f>'Outcomes &amp; performance measures'!$B$27</f>
        <v>More people come together to socialise</v>
      </c>
      <c r="B56" s="105" t="str">
        <f>'Outcomes &amp; performance measures'!$C$27</f>
        <v>No of people attending social events</v>
      </c>
      <c r="C56" s="22"/>
      <c r="D56" s="109">
        <v>150</v>
      </c>
      <c r="E56" s="109"/>
      <c r="F56" s="109"/>
      <c r="G56" s="112"/>
      <c r="H56" s="20"/>
      <c r="I56" s="112"/>
      <c r="J56" s="31"/>
      <c r="K56" s="112"/>
      <c r="L56" s="114"/>
      <c r="M56" s="21"/>
      <c r="N56" s="114"/>
      <c r="O56" s="21"/>
      <c r="P56" s="114"/>
      <c r="Q56" s="115"/>
      <c r="R56" s="32"/>
      <c r="S56" s="115"/>
      <c r="T56" s="81"/>
      <c r="U56" s="117"/>
    </row>
    <row r="57" spans="1:21" ht="31.5" customHeight="1">
      <c r="A57" s="597"/>
      <c r="B57" s="105" t="str">
        <f>'Outcomes &amp; performance measures'!$C$28</f>
        <v>% of people who agree they are able to socialise/meet new people at Valence House &amp; Eastbury Manor events</v>
      </c>
      <c r="C57" s="22"/>
      <c r="D57" s="8">
        <v>0.75</v>
      </c>
      <c r="E57" s="8"/>
      <c r="F57" s="8"/>
      <c r="G57" s="13"/>
      <c r="H57" s="23"/>
      <c r="I57" s="13"/>
      <c r="J57" s="113"/>
      <c r="K57" s="13"/>
      <c r="L57" s="79"/>
      <c r="M57" s="23"/>
      <c r="N57" s="79"/>
      <c r="O57" s="23"/>
      <c r="P57" s="79"/>
      <c r="Q57" s="80"/>
      <c r="R57" s="113"/>
      <c r="S57" s="80"/>
      <c r="T57" s="116"/>
      <c r="U57" s="82"/>
    </row>
    <row r="58" spans="1:21" ht="23.25" customHeight="1">
      <c r="A58" s="597"/>
      <c r="B58" s="105">
        <f>'Outcomes &amp; performance measures'!$C$29</f>
        <v>0</v>
      </c>
      <c r="C58" s="22"/>
      <c r="D58" s="8"/>
      <c r="E58" s="8"/>
      <c r="F58" s="8"/>
      <c r="G58" s="112"/>
      <c r="H58" s="23"/>
      <c r="I58" s="112"/>
      <c r="J58" s="113"/>
      <c r="K58" s="112"/>
      <c r="L58" s="114"/>
      <c r="M58" s="23"/>
      <c r="N58" s="79"/>
      <c r="O58" s="23"/>
      <c r="P58" s="79"/>
      <c r="Q58" s="80"/>
      <c r="R58" s="113"/>
      <c r="S58" s="80"/>
      <c r="T58" s="116"/>
      <c r="U58" s="82"/>
    </row>
    <row r="59" spans="1:21" ht="23.25" customHeight="1">
      <c r="A59" s="598"/>
      <c r="B59" s="105">
        <f>'Outcomes &amp; performance measures'!$C$30</f>
        <v>0</v>
      </c>
      <c r="C59" s="22"/>
      <c r="D59" s="8"/>
      <c r="E59" s="8"/>
      <c r="F59" s="8"/>
      <c r="G59" s="12"/>
      <c r="H59" s="20"/>
      <c r="I59" s="12"/>
      <c r="J59" s="31"/>
      <c r="K59" s="12"/>
      <c r="L59" s="16"/>
      <c r="M59" s="20"/>
      <c r="N59" s="79"/>
      <c r="O59" s="20"/>
      <c r="P59" s="79"/>
      <c r="Q59" s="80"/>
      <c r="R59" s="31"/>
      <c r="S59" s="80"/>
      <c r="T59" s="72"/>
      <c r="U59" s="82"/>
    </row>
    <row r="60" spans="1:21" ht="41.25" customHeight="1">
      <c r="A60" s="580" t="str">
        <f>'Outcomes &amp; performance measures'!$B$31</f>
        <v>People learn, develop, socialise &amp; contribute to society through volunteering</v>
      </c>
      <c r="B60" s="105" t="str">
        <f>'Outcomes &amp; performance measures'!$C$31</f>
        <v>% of volunteers who are satisfied that they learn, develop, socialise &amp; contribute to society through volunteering</v>
      </c>
      <c r="C60" s="22"/>
      <c r="D60" s="8">
        <v>0.75</v>
      </c>
      <c r="E60" s="8"/>
      <c r="F60" s="8"/>
      <c r="G60" s="13"/>
      <c r="H60" s="20"/>
      <c r="I60" s="13"/>
      <c r="J60" s="31"/>
      <c r="K60" s="13"/>
      <c r="L60" s="79"/>
      <c r="M60" s="20"/>
      <c r="N60" s="79"/>
      <c r="O60" s="20"/>
      <c r="P60" s="79"/>
      <c r="Q60" s="80"/>
      <c r="R60" s="31"/>
      <c r="S60" s="80"/>
      <c r="T60" s="72"/>
      <c r="U60" s="82"/>
    </row>
    <row r="61" spans="1:21" ht="23.25" customHeight="1">
      <c r="A61" s="592"/>
      <c r="B61" s="105" t="str">
        <f>'Outcomes &amp; performance measures'!$C$32</f>
        <v>Number of volunteer hours</v>
      </c>
      <c r="C61" s="22"/>
      <c r="D61" s="109">
        <v>4000</v>
      </c>
      <c r="E61" s="109"/>
      <c r="F61" s="109"/>
      <c r="G61" s="112"/>
      <c r="H61" s="23"/>
      <c r="I61" s="112"/>
      <c r="J61" s="113"/>
      <c r="K61" s="112"/>
      <c r="L61" s="114"/>
      <c r="M61" s="21"/>
      <c r="N61" s="114"/>
      <c r="O61" s="21"/>
      <c r="P61" s="114"/>
      <c r="Q61" s="115"/>
      <c r="R61" s="32"/>
      <c r="S61" s="115"/>
      <c r="T61" s="81"/>
      <c r="U61" s="117"/>
    </row>
    <row r="62" spans="1:21" ht="30.75" customHeight="1">
      <c r="A62" s="592"/>
      <c r="B62" s="105" t="str">
        <f>'Outcomes &amp; performance measures'!$C$33</f>
        <v>Number of training &amp; development hours completed per volunteer</v>
      </c>
      <c r="C62" s="22"/>
      <c r="D62" s="109">
        <v>20</v>
      </c>
      <c r="E62" s="109"/>
      <c r="F62" s="109"/>
      <c r="G62" s="112"/>
      <c r="H62" s="23"/>
      <c r="I62" s="112"/>
      <c r="J62" s="113"/>
      <c r="K62" s="112"/>
      <c r="L62" s="114"/>
      <c r="M62" s="124"/>
      <c r="N62" s="114"/>
      <c r="O62" s="124"/>
      <c r="P62" s="114"/>
      <c r="Q62" s="115"/>
      <c r="R62" s="125"/>
      <c r="S62" s="115"/>
      <c r="T62" s="128"/>
      <c r="U62" s="117"/>
    </row>
    <row r="63" spans="1:21" ht="30.75" customHeight="1">
      <c r="A63" s="592"/>
      <c r="B63" s="105">
        <f>'Outcomes &amp; performance measures'!$C$34</f>
        <v>0</v>
      </c>
      <c r="C63" s="22"/>
      <c r="D63" s="109"/>
      <c r="E63" s="109"/>
      <c r="F63" s="109"/>
      <c r="G63" s="123"/>
      <c r="H63" s="124"/>
      <c r="I63" s="123"/>
      <c r="J63" s="125"/>
      <c r="K63" s="123"/>
      <c r="L63" s="126"/>
      <c r="M63" s="124"/>
      <c r="N63" s="126"/>
      <c r="O63" s="124"/>
      <c r="P63" s="126"/>
      <c r="Q63" s="127"/>
      <c r="R63" s="125"/>
      <c r="S63" s="127"/>
      <c r="T63" s="128"/>
      <c r="U63" s="129"/>
    </row>
    <row r="64" spans="1:21" ht="29.25" customHeight="1">
      <c r="A64" s="593"/>
      <c r="B64" s="105">
        <f>'Outcomes &amp; performance measures'!$C$35</f>
        <v>0</v>
      </c>
      <c r="C64" s="22"/>
      <c r="D64" s="109"/>
      <c r="E64" s="109"/>
      <c r="F64" s="109"/>
      <c r="G64" s="123"/>
      <c r="H64" s="124"/>
      <c r="I64" s="123"/>
      <c r="J64" s="125"/>
      <c r="K64" s="123"/>
      <c r="L64" s="126"/>
      <c r="M64" s="124"/>
      <c r="N64" s="126"/>
      <c r="O64" s="124"/>
      <c r="P64" s="126"/>
      <c r="Q64" s="127"/>
      <c r="R64" s="125"/>
      <c r="S64" s="127"/>
      <c r="T64" s="128"/>
      <c r="U64" s="129"/>
    </row>
    <row r="65" spans="1:23" ht="24" customHeight="1">
      <c r="A65" s="580" t="str">
        <f>'Outcomes &amp; performance measures'!$B$36</f>
        <v>People have easy access to information about the heritage of Barking &amp; Dagenham</v>
      </c>
      <c r="B65" s="105" t="str">
        <f>'Outcomes &amp; performance measures'!$C$36</f>
        <v>% of enquiry users who are satisfied with access</v>
      </c>
      <c r="C65" s="22"/>
      <c r="D65" s="8">
        <v>0.75</v>
      </c>
      <c r="E65" s="8"/>
      <c r="F65" s="8"/>
      <c r="G65" s="13"/>
      <c r="H65" s="21"/>
      <c r="I65" s="13"/>
      <c r="J65" s="32"/>
      <c r="K65" s="13"/>
      <c r="L65" s="79"/>
      <c r="M65" s="20"/>
      <c r="N65" s="79"/>
      <c r="O65" s="20"/>
      <c r="P65" s="79"/>
      <c r="Q65" s="80"/>
      <c r="R65" s="31"/>
      <c r="S65" s="80"/>
      <c r="T65" s="72"/>
      <c r="U65" s="82"/>
    </row>
    <row r="66" spans="1:23" ht="24" customHeight="1">
      <c r="A66" s="581"/>
      <c r="B66" s="105" t="str">
        <f>'Outcomes &amp; performance measures'!$C$37</f>
        <v>Number of pages viewed on the website</v>
      </c>
      <c r="C66" s="22"/>
      <c r="D66" s="7">
        <v>50</v>
      </c>
      <c r="E66" s="7"/>
      <c r="F66" s="7"/>
      <c r="G66" s="12"/>
      <c r="H66" s="20"/>
      <c r="I66" s="12"/>
      <c r="J66" s="31"/>
      <c r="K66" s="12"/>
      <c r="L66" s="16"/>
      <c r="M66" s="20"/>
      <c r="N66" s="16"/>
      <c r="O66" s="20"/>
      <c r="P66" s="16"/>
      <c r="Q66" s="71"/>
      <c r="R66" s="31"/>
      <c r="S66" s="71"/>
      <c r="T66" s="72"/>
      <c r="U66" s="73"/>
    </row>
    <row r="67" spans="1:23" ht="24" customHeight="1">
      <c r="A67" s="581"/>
      <c r="B67" s="105" t="str">
        <f>'Outcomes &amp; performance measures'!$C$38</f>
        <v>No of published Catalogues</v>
      </c>
      <c r="C67" s="22"/>
      <c r="D67" s="7">
        <v>5</v>
      </c>
      <c r="E67" s="7"/>
      <c r="F67" s="7"/>
      <c r="G67" s="12"/>
      <c r="H67" s="20"/>
      <c r="I67" s="12"/>
      <c r="J67" s="31"/>
      <c r="K67" s="12"/>
      <c r="L67" s="16"/>
      <c r="M67" s="20"/>
      <c r="N67" s="16"/>
      <c r="O67" s="20"/>
      <c r="P67" s="16"/>
      <c r="Q67" s="71"/>
      <c r="R67" s="31"/>
      <c r="S67" s="71"/>
      <c r="T67" s="72"/>
      <c r="U67" s="73"/>
    </row>
    <row r="68" spans="1:23" ht="25.5" customHeight="1">
      <c r="A68" s="581"/>
      <c r="B68" s="105" t="str">
        <f>'Outcomes &amp; performance measures'!$C$39</f>
        <v>Number of items requested</v>
      </c>
      <c r="C68" s="22"/>
      <c r="D68" s="7">
        <v>50</v>
      </c>
      <c r="E68" s="7"/>
      <c r="F68" s="7"/>
      <c r="G68" s="12"/>
      <c r="H68" s="20"/>
      <c r="I68" s="12"/>
      <c r="J68" s="31"/>
      <c r="K68" s="12"/>
      <c r="L68" s="16"/>
      <c r="M68" s="20"/>
      <c r="N68" s="16"/>
      <c r="O68" s="20"/>
      <c r="P68" s="16"/>
      <c r="Q68" s="71"/>
      <c r="R68" s="31"/>
      <c r="S68" s="71"/>
      <c r="T68" s="72"/>
      <c r="U68" s="73"/>
    </row>
    <row r="69" spans="1:23" ht="24.75" customHeight="1">
      <c r="A69" s="581"/>
      <c r="B69" s="105">
        <f>'Outcomes &amp; performance measures'!$C$40</f>
        <v>0</v>
      </c>
      <c r="C69" s="22"/>
      <c r="D69" s="109"/>
      <c r="E69" s="109"/>
      <c r="F69" s="109"/>
      <c r="G69" s="13"/>
      <c r="H69" s="20"/>
      <c r="I69" s="13"/>
      <c r="J69" s="31"/>
      <c r="K69" s="12"/>
      <c r="L69" s="16"/>
      <c r="M69" s="20"/>
      <c r="N69" s="16"/>
      <c r="O69" s="20"/>
      <c r="P69" s="16"/>
      <c r="Q69" s="71"/>
      <c r="R69" s="31"/>
      <c r="S69" s="71"/>
      <c r="T69" s="72"/>
      <c r="U69" s="73"/>
    </row>
    <row r="70" spans="1:23" ht="25.5" customHeight="1">
      <c r="A70" s="585"/>
      <c r="B70" s="105">
        <f>'Outcomes &amp; performance measures'!$C$41</f>
        <v>0</v>
      </c>
      <c r="C70" s="37"/>
      <c r="D70" s="109"/>
      <c r="E70" s="109"/>
      <c r="F70" s="109"/>
      <c r="G70" s="130"/>
      <c r="H70" s="131"/>
      <c r="I70" s="130"/>
      <c r="J70" s="132"/>
      <c r="K70" s="130"/>
      <c r="L70" s="133"/>
      <c r="M70" s="131"/>
      <c r="N70" s="16"/>
      <c r="O70" s="131"/>
      <c r="P70" s="16"/>
      <c r="Q70" s="71"/>
      <c r="R70" s="132"/>
      <c r="S70" s="71"/>
      <c r="T70" s="134"/>
      <c r="U70" s="73"/>
    </row>
    <row r="71" spans="1:23" ht="25.5" customHeight="1">
      <c r="A71" s="580" t="str">
        <f>'Outcomes &amp; performance measures'!$B$42</f>
        <v>The physical &amp; intellectual history of Barking &amp; Dagenham is preserved &amp; interpreted</v>
      </c>
      <c r="B71" s="229" t="str">
        <f>'Outcomes &amp; performance measures'!$C$42</f>
        <v>Number of exhibitions</v>
      </c>
      <c r="C71" s="37"/>
      <c r="D71" s="97">
        <v>4</v>
      </c>
      <c r="E71" s="97"/>
      <c r="F71" s="97"/>
      <c r="G71" s="98"/>
      <c r="H71" s="131"/>
      <c r="I71" s="98"/>
      <c r="J71" s="132"/>
      <c r="K71" s="98"/>
      <c r="L71" s="119"/>
      <c r="M71" s="131"/>
      <c r="N71" s="16"/>
      <c r="O71" s="131"/>
      <c r="P71" s="16"/>
      <c r="Q71" s="71"/>
      <c r="R71" s="132"/>
      <c r="S71" s="71"/>
      <c r="T71" s="134"/>
      <c r="U71" s="73"/>
    </row>
    <row r="72" spans="1:23" ht="30.75" customHeight="1">
      <c r="A72" s="581"/>
      <c r="B72" s="229" t="str">
        <f>'Outcomes &amp; performance measures'!$C$43</f>
        <v xml:space="preserve">Museum Accreditation (2=accredited, 1=partly accredited, 0=accredited) </v>
      </c>
      <c r="C72" s="37"/>
      <c r="D72" s="97">
        <v>2</v>
      </c>
      <c r="E72" s="97">
        <v>2</v>
      </c>
      <c r="F72" s="97"/>
      <c r="G72" s="98"/>
      <c r="H72" s="131"/>
      <c r="I72" s="98">
        <v>2</v>
      </c>
      <c r="J72" s="132"/>
      <c r="K72" s="98"/>
      <c r="L72" s="119"/>
      <c r="M72" s="131"/>
      <c r="N72" s="16">
        <v>2</v>
      </c>
      <c r="O72" s="131"/>
      <c r="P72" s="16"/>
      <c r="Q72" s="71"/>
      <c r="R72" s="132"/>
      <c r="S72" s="71">
        <v>2</v>
      </c>
      <c r="T72" s="134"/>
      <c r="U72" s="73"/>
    </row>
    <row r="73" spans="1:23" ht="24" customHeight="1">
      <c r="A73" s="581"/>
      <c r="B73" s="229">
        <f>'Outcomes &amp; performance measures'!$C$44</f>
        <v>0</v>
      </c>
      <c r="C73" s="37"/>
      <c r="D73" s="97"/>
      <c r="E73" s="97"/>
      <c r="F73" s="108"/>
      <c r="G73" s="98"/>
      <c r="H73" s="41"/>
      <c r="I73" s="98"/>
      <c r="J73" s="75"/>
      <c r="K73" s="54"/>
      <c r="L73" s="42"/>
      <c r="M73" s="41"/>
      <c r="N73" s="119"/>
      <c r="O73" s="41"/>
      <c r="P73" s="42"/>
      <c r="Q73" s="74"/>
      <c r="R73" s="75"/>
      <c r="S73" s="120"/>
      <c r="T73" s="76"/>
      <c r="U73" s="77"/>
    </row>
    <row r="74" spans="1:23" ht="21.75" customHeight="1">
      <c r="A74" s="581"/>
      <c r="B74" s="229">
        <f>'Outcomes &amp; performance measures'!$C$45</f>
        <v>0</v>
      </c>
      <c r="C74" s="37"/>
      <c r="D74" s="97"/>
      <c r="E74" s="97"/>
      <c r="F74" s="108"/>
      <c r="G74" s="98"/>
      <c r="H74" s="41"/>
      <c r="I74" s="98"/>
      <c r="J74" s="75"/>
      <c r="K74" s="54"/>
      <c r="L74" s="42"/>
      <c r="M74" s="41"/>
      <c r="N74" s="119"/>
      <c r="O74" s="41"/>
      <c r="P74" s="42"/>
      <c r="Q74" s="74"/>
      <c r="R74" s="75"/>
      <c r="S74" s="120"/>
      <c r="T74" s="76"/>
      <c r="U74" s="77"/>
    </row>
    <row r="75" spans="1:23" ht="20.25" customHeight="1">
      <c r="A75" s="585"/>
      <c r="B75" s="229">
        <f>'Outcomes &amp; performance measures'!$C$46</f>
        <v>0</v>
      </c>
      <c r="C75" s="37"/>
      <c r="D75" s="97"/>
      <c r="E75" s="97"/>
      <c r="F75" s="97"/>
      <c r="G75" s="98"/>
      <c r="H75" s="38"/>
      <c r="I75" s="98"/>
      <c r="J75" s="40"/>
      <c r="K75" s="54"/>
      <c r="L75" s="42"/>
      <c r="M75" s="38"/>
      <c r="N75" s="119"/>
      <c r="O75" s="38"/>
      <c r="P75" s="42"/>
      <c r="Q75" s="74"/>
      <c r="R75" s="40"/>
      <c r="S75" s="120"/>
      <c r="T75" s="110"/>
      <c r="U75" s="77"/>
    </row>
    <row r="76" spans="1:23" s="36" customFormat="1" ht="36.75" customHeight="1">
      <c r="A76" s="590" t="s">
        <v>39</v>
      </c>
      <c r="B76" s="591"/>
      <c r="C76" s="289" t="s">
        <v>8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97"/>
      <c r="W76" s="78"/>
    </row>
    <row r="77" spans="1:23" ht="37.5" customHeight="1">
      <c r="A77" s="580" t="str">
        <f>'Outcomes &amp; performance measures'!$B$5</f>
        <v>More people of all ages, from all parts of the community visit Valence House &amp; Eastbury Manor regularly and have a fun, welcoming &amp; safe experience</v>
      </c>
      <c r="B77" s="231" t="str">
        <f>'Outcomes &amp; performance measures'!C5</f>
        <v>% of people who would recommend  Valence House &amp; Eastbury Manor to a friend</v>
      </c>
      <c r="C77" s="288">
        <v>0.15</v>
      </c>
      <c r="D77" s="284">
        <v>100</v>
      </c>
      <c r="E77" s="285">
        <f>SUM(E4/D4*D77)</f>
        <v>0</v>
      </c>
      <c r="F77" s="286"/>
      <c r="G77" s="290">
        <f>SUM(G4/D4*D77)</f>
        <v>0</v>
      </c>
      <c r="H77" s="291">
        <f t="shared" ref="H77:H120" si="0">SUM(G77*C77)</f>
        <v>0</v>
      </c>
      <c r="I77" s="290">
        <f>SUM(I4/D4*D77)</f>
        <v>0</v>
      </c>
      <c r="J77" s="291">
        <f t="shared" ref="J77:J120" si="1">SUM(I77*C77)</f>
        <v>0</v>
      </c>
      <c r="K77" s="286"/>
      <c r="L77" s="292">
        <f>SUM(L4/D4*D77)</f>
        <v>0</v>
      </c>
      <c r="M77" s="293">
        <f t="shared" ref="M77:M120" si="2">SUM(L77*C77)</f>
        <v>0</v>
      </c>
      <c r="N77" s="292">
        <f>SUM(N4/D4*D77)</f>
        <v>0</v>
      </c>
      <c r="O77" s="293">
        <f t="shared" ref="O77:O120" si="3">SUM(N77*C77)</f>
        <v>0</v>
      </c>
      <c r="P77" s="286"/>
      <c r="Q77" s="294">
        <f>SUM(Q4/D4*D77)</f>
        <v>0</v>
      </c>
      <c r="R77" s="295">
        <f t="shared" ref="R77:R102" si="4">SUM(Q77*C77)</f>
        <v>0</v>
      </c>
      <c r="S77" s="294">
        <f>SUM(S4/D4*D77)</f>
        <v>0</v>
      </c>
      <c r="T77" s="295">
        <f t="shared" ref="T77:T102" si="5">SUM(S77*C77)</f>
        <v>0</v>
      </c>
      <c r="U77" s="296"/>
    </row>
    <row r="78" spans="1:23" ht="32.25" customHeight="1">
      <c r="A78" s="583"/>
      <c r="B78" s="231" t="str">
        <f>'Outcomes &amp; performance measures'!C6</f>
        <v>% of people who had fun during their visit to Valence House &amp; Eastbury Manor</v>
      </c>
      <c r="C78" s="69">
        <v>0.15</v>
      </c>
      <c r="D78" s="5">
        <v>100</v>
      </c>
      <c r="E78" s="9">
        <f>SUM(E7/D7*D78)</f>
        <v>0</v>
      </c>
      <c r="F78" s="23"/>
      <c r="G78" s="14">
        <f>SUM(G7/D7*D78)</f>
        <v>0</v>
      </c>
      <c r="H78" s="70">
        <f t="shared" si="0"/>
        <v>0</v>
      </c>
      <c r="I78" s="14">
        <f>SUM(I7/D7*D78)</f>
        <v>0</v>
      </c>
      <c r="J78" s="70">
        <f t="shared" si="1"/>
        <v>0</v>
      </c>
      <c r="K78" s="23"/>
      <c r="L78" s="33">
        <f>SUM(L7/D7*D78)</f>
        <v>0</v>
      </c>
      <c r="M78" s="90">
        <f t="shared" si="2"/>
        <v>0</v>
      </c>
      <c r="N78" s="33">
        <f>SUM(N7/D7*D78)</f>
        <v>0</v>
      </c>
      <c r="O78" s="90">
        <f t="shared" si="3"/>
        <v>0</v>
      </c>
      <c r="P78" s="23"/>
      <c r="Q78" s="34">
        <f>SUM(Q7/D7*D78)</f>
        <v>0</v>
      </c>
      <c r="R78" s="91">
        <f t="shared" si="4"/>
        <v>0</v>
      </c>
      <c r="S78" s="34">
        <f>SUM(S7/D7*D78)</f>
        <v>0</v>
      </c>
      <c r="T78" s="91">
        <f t="shared" si="5"/>
        <v>0</v>
      </c>
      <c r="U78" s="24"/>
    </row>
    <row r="79" spans="1:23" ht="27.75" customHeight="1">
      <c r="A79" s="583"/>
      <c r="B79" s="231" t="str">
        <f>'Outcomes &amp; performance measures'!C7</f>
        <v>% of people who  found their visit to Valence House &amp; Eastbury Manor welcoming</v>
      </c>
      <c r="C79" s="69">
        <v>0.15</v>
      </c>
      <c r="D79" s="5">
        <v>100</v>
      </c>
      <c r="E79" s="9">
        <f>SUM(E10/D10*D79)</f>
        <v>0</v>
      </c>
      <c r="F79" s="23"/>
      <c r="G79" s="14">
        <f>SUM(G10/D10*D79)</f>
        <v>0</v>
      </c>
      <c r="H79" s="70">
        <f t="shared" si="0"/>
        <v>0</v>
      </c>
      <c r="I79" s="14">
        <f>SUM(I10/D10*D79)</f>
        <v>0</v>
      </c>
      <c r="J79" s="70">
        <f t="shared" si="1"/>
        <v>0</v>
      </c>
      <c r="K79" s="23"/>
      <c r="L79" s="33">
        <f>SUM(L10/D10*D79)</f>
        <v>0</v>
      </c>
      <c r="M79" s="90">
        <f t="shared" si="2"/>
        <v>0</v>
      </c>
      <c r="N79" s="33">
        <f>SUM(N10/D10*D79)</f>
        <v>0</v>
      </c>
      <c r="O79" s="90">
        <f t="shared" si="3"/>
        <v>0</v>
      </c>
      <c r="P79" s="23"/>
      <c r="Q79" s="34">
        <f>SUM(Q10/D10*D79)</f>
        <v>0</v>
      </c>
      <c r="R79" s="91">
        <f t="shared" si="4"/>
        <v>0</v>
      </c>
      <c r="S79" s="34">
        <f>SUM(S10/D10*D79)</f>
        <v>0</v>
      </c>
      <c r="T79" s="91">
        <f t="shared" si="5"/>
        <v>0</v>
      </c>
      <c r="U79" s="24"/>
    </row>
    <row r="80" spans="1:23" ht="27.75" customHeight="1">
      <c r="A80" s="583"/>
      <c r="B80" s="231" t="str">
        <f>'Outcomes &amp; performance measures'!C8</f>
        <v>No of new visitors at Valence House &amp; Eastbury Manor</v>
      </c>
      <c r="C80" s="69">
        <v>0.1</v>
      </c>
      <c r="D80" s="5">
        <v>100</v>
      </c>
      <c r="E80" s="9">
        <f>SUM(E13/D13*D80)</f>
        <v>0</v>
      </c>
      <c r="F80" s="23"/>
      <c r="G80" s="14">
        <f>SUM(G13/D13*D80)</f>
        <v>0</v>
      </c>
      <c r="H80" s="70">
        <f t="shared" si="0"/>
        <v>0</v>
      </c>
      <c r="I80" s="14">
        <f>SUM(I13/D13*D80)</f>
        <v>0</v>
      </c>
      <c r="J80" s="70">
        <f t="shared" si="1"/>
        <v>0</v>
      </c>
      <c r="K80" s="23"/>
      <c r="L80" s="33">
        <f>SUM(L13/D13*D80)</f>
        <v>0</v>
      </c>
      <c r="M80" s="90">
        <f t="shared" si="2"/>
        <v>0</v>
      </c>
      <c r="N80" s="33">
        <f>SUM(N13/D13*D80)</f>
        <v>0</v>
      </c>
      <c r="O80" s="90">
        <f t="shared" si="3"/>
        <v>0</v>
      </c>
      <c r="P80" s="23"/>
      <c r="Q80" s="34">
        <f>SUM(Q13/D13*D80)</f>
        <v>0</v>
      </c>
      <c r="R80" s="91">
        <f t="shared" si="4"/>
        <v>0</v>
      </c>
      <c r="S80" s="34">
        <f>SUM(S13/D13*D80)</f>
        <v>0</v>
      </c>
      <c r="T80" s="91">
        <f t="shared" si="5"/>
        <v>0</v>
      </c>
      <c r="U80" s="24"/>
    </row>
    <row r="81" spans="1:21" ht="24" customHeight="1">
      <c r="A81" s="583"/>
      <c r="B81" s="231" t="str">
        <f>'Outcomes &amp; performance measures'!C9</f>
        <v>No of visits to Valence House &amp; Eastbury Manor</v>
      </c>
      <c r="C81" s="69">
        <v>0.05</v>
      </c>
      <c r="D81" s="5">
        <v>100</v>
      </c>
      <c r="E81" s="9">
        <f>SUM(E16/D16*D81)</f>
        <v>133.33333333333331</v>
      </c>
      <c r="F81" s="23"/>
      <c r="G81" s="14">
        <f>SUM(G16/D16*D81)</f>
        <v>0</v>
      </c>
      <c r="H81" s="70">
        <f t="shared" si="0"/>
        <v>0</v>
      </c>
      <c r="I81" s="14">
        <f>SUM(I16/D16*D81)</f>
        <v>153.33333333333334</v>
      </c>
      <c r="J81" s="70">
        <f t="shared" si="1"/>
        <v>7.6666666666666679</v>
      </c>
      <c r="K81" s="23"/>
      <c r="L81" s="33">
        <f>SUM(L16/D16*D81)</f>
        <v>0</v>
      </c>
      <c r="M81" s="90">
        <f t="shared" si="2"/>
        <v>0</v>
      </c>
      <c r="N81" s="33">
        <f>SUM(N16/D16*D81)</f>
        <v>160</v>
      </c>
      <c r="O81" s="90">
        <f t="shared" si="3"/>
        <v>8</v>
      </c>
      <c r="P81" s="23"/>
      <c r="Q81" s="34">
        <f>SUM(Q16/D16*D81)</f>
        <v>0</v>
      </c>
      <c r="R81" s="91">
        <f t="shared" si="4"/>
        <v>0</v>
      </c>
      <c r="S81" s="34">
        <f>SUM(S16/D16*D81)</f>
        <v>166.66666666666669</v>
      </c>
      <c r="T81" s="91">
        <f t="shared" si="5"/>
        <v>8.3333333333333339</v>
      </c>
      <c r="U81" s="24"/>
    </row>
    <row r="82" spans="1:21" ht="28.5" customHeight="1">
      <c r="A82" s="583"/>
      <c r="B82" s="231" t="str">
        <f>'Outcomes &amp; performance measures'!C10</f>
        <v>No of accidents per 1000 visits at Valence House &amp; Eastbury Manor</v>
      </c>
      <c r="C82" s="69">
        <v>0.05</v>
      </c>
      <c r="D82" s="5">
        <v>100</v>
      </c>
      <c r="E82" s="9">
        <f>SUM((D19-E19)/D19*100+D82)</f>
        <v>200</v>
      </c>
      <c r="F82" s="23"/>
      <c r="G82" s="14">
        <f>SUM((D19-G19)/D19*100+D82)</f>
        <v>200</v>
      </c>
      <c r="H82" s="70">
        <f t="shared" si="0"/>
        <v>10</v>
      </c>
      <c r="I82" s="14">
        <f>SUM((D19-I19)/D19*100+D82)</f>
        <v>200</v>
      </c>
      <c r="J82" s="70">
        <f t="shared" si="1"/>
        <v>10</v>
      </c>
      <c r="K82" s="23"/>
      <c r="L82" s="33">
        <f>SUM((D19-L19)/D19*100+D82)</f>
        <v>200</v>
      </c>
      <c r="M82" s="90">
        <f t="shared" si="2"/>
        <v>10</v>
      </c>
      <c r="N82" s="33">
        <f>SUM((D19-N19)/D19*100+D82)</f>
        <v>200</v>
      </c>
      <c r="O82" s="90">
        <f t="shared" si="3"/>
        <v>10</v>
      </c>
      <c r="P82" s="23"/>
      <c r="Q82" s="34">
        <f>SUM((D19-Q19)/D19*100+D82)</f>
        <v>200</v>
      </c>
      <c r="R82" s="91">
        <f t="shared" si="4"/>
        <v>10</v>
      </c>
      <c r="S82" s="34">
        <f>SUM((D19-S19)/D19*100+D82)</f>
        <v>200</v>
      </c>
      <c r="T82" s="91">
        <f t="shared" si="5"/>
        <v>10</v>
      </c>
      <c r="U82" s="24"/>
    </row>
    <row r="83" spans="1:21" ht="28.5" customHeight="1">
      <c r="A83" s="583"/>
      <c r="B83" s="231" t="str">
        <f>'Outcomes &amp; performance measures'!C11</f>
        <v>Number of near misses per 1000 visits</v>
      </c>
      <c r="C83" s="69">
        <v>0.1</v>
      </c>
      <c r="D83" s="5">
        <v>100</v>
      </c>
      <c r="E83" s="9">
        <f>SUM((D22-E22)/D22*100+D83)</f>
        <v>200</v>
      </c>
      <c r="F83" s="23"/>
      <c r="G83" s="14">
        <f>SUM((D22-G22)/D22*100+D83)</f>
        <v>200</v>
      </c>
      <c r="H83" s="70">
        <f t="shared" si="0"/>
        <v>20</v>
      </c>
      <c r="I83" s="14">
        <f>SUM((D22-I22 )/D22*100+D83)</f>
        <v>200</v>
      </c>
      <c r="J83" s="70">
        <f t="shared" si="1"/>
        <v>20</v>
      </c>
      <c r="K83" s="23"/>
      <c r="L83" s="33">
        <f>SUM((D22-L22)/D22*100+D83)</f>
        <v>200</v>
      </c>
      <c r="M83" s="90">
        <f t="shared" si="2"/>
        <v>20</v>
      </c>
      <c r="N83" s="33">
        <f>SUM((D22-N22)/D22*100+D83)</f>
        <v>200</v>
      </c>
      <c r="O83" s="90">
        <f t="shared" si="3"/>
        <v>20</v>
      </c>
      <c r="P83" s="23"/>
      <c r="Q83" s="34">
        <f>SUM((D22-Q22)/D22*100+D83)</f>
        <v>200</v>
      </c>
      <c r="R83" s="91">
        <f t="shared" ref="R83:R88" si="6">SUM(Q83*C83)</f>
        <v>20</v>
      </c>
      <c r="S83" s="34">
        <f>SUM((D22-S22)/D22*100+D83)</f>
        <v>200</v>
      </c>
      <c r="T83" s="91">
        <f t="shared" si="5"/>
        <v>20</v>
      </c>
      <c r="U83" s="24"/>
    </row>
    <row r="84" spans="1:21" ht="28.5" customHeight="1">
      <c r="A84" s="583"/>
      <c r="B84" s="231" t="str">
        <f>'Outcomes &amp; performance measures'!C12</f>
        <v>% of visitors who are over 60</v>
      </c>
      <c r="C84" s="69">
        <v>0.05</v>
      </c>
      <c r="D84" s="5">
        <v>100</v>
      </c>
      <c r="E84" s="9">
        <f>SUM(E25/D25*D84)</f>
        <v>0</v>
      </c>
      <c r="F84" s="23"/>
      <c r="G84" s="14">
        <f>SUM(G25/D25*D84)</f>
        <v>0</v>
      </c>
      <c r="H84" s="70">
        <f t="shared" si="0"/>
        <v>0</v>
      </c>
      <c r="I84" s="14">
        <f>SUM(I25/D25*D84)</f>
        <v>0</v>
      </c>
      <c r="J84" s="70">
        <f t="shared" si="1"/>
        <v>0</v>
      </c>
      <c r="K84" s="23"/>
      <c r="L84" s="33">
        <f>SUM(L25/D25*D84)</f>
        <v>0</v>
      </c>
      <c r="M84" s="90">
        <f t="shared" si="2"/>
        <v>0</v>
      </c>
      <c r="N84" s="33">
        <f>SUM(N25/D25*D84)</f>
        <v>0</v>
      </c>
      <c r="O84" s="90">
        <f t="shared" si="3"/>
        <v>0</v>
      </c>
      <c r="P84" s="23"/>
      <c r="Q84" s="34">
        <f>SUM(Q25/D25*D84)</f>
        <v>0</v>
      </c>
      <c r="R84" s="91">
        <f t="shared" si="6"/>
        <v>0</v>
      </c>
      <c r="S84" s="34">
        <f>SUM(S25/D25*D84)</f>
        <v>0</v>
      </c>
      <c r="T84" s="91">
        <f t="shared" si="5"/>
        <v>0</v>
      </c>
      <c r="U84" s="24"/>
    </row>
    <row r="85" spans="1:21" ht="28.5" customHeight="1">
      <c r="A85" s="583"/>
      <c r="B85" s="231" t="str">
        <f>'Outcomes &amp; performance measures'!C13</f>
        <v>% of visitors who are under 16</v>
      </c>
      <c r="C85" s="69">
        <v>0.05</v>
      </c>
      <c r="D85" s="5">
        <v>100</v>
      </c>
      <c r="E85" s="9">
        <f>SUM(E28/D28*D85)</f>
        <v>0</v>
      </c>
      <c r="F85" s="23"/>
      <c r="G85" s="14">
        <f>SUM(G28/D28*D85)</f>
        <v>0</v>
      </c>
      <c r="H85" s="70">
        <f t="shared" si="0"/>
        <v>0</v>
      </c>
      <c r="I85" s="14">
        <f>SUM(I28/D28*D85)</f>
        <v>0</v>
      </c>
      <c r="J85" s="70">
        <f t="shared" si="1"/>
        <v>0</v>
      </c>
      <c r="K85" s="23"/>
      <c r="L85" s="33">
        <f>SUM(L28/D28*D85)</f>
        <v>0</v>
      </c>
      <c r="M85" s="90">
        <f t="shared" si="2"/>
        <v>0</v>
      </c>
      <c r="N85" s="33">
        <f>SUM(N28/D28*D85)</f>
        <v>0</v>
      </c>
      <c r="O85" s="90">
        <f t="shared" si="3"/>
        <v>0</v>
      </c>
      <c r="P85" s="23"/>
      <c r="Q85" s="34">
        <f>SUM(Q28/D28*D85)</f>
        <v>0</v>
      </c>
      <c r="R85" s="91">
        <f t="shared" si="6"/>
        <v>0</v>
      </c>
      <c r="S85" s="34">
        <f>SUM(S28/D28*D85)</f>
        <v>0</v>
      </c>
      <c r="T85" s="91">
        <f t="shared" si="5"/>
        <v>0</v>
      </c>
      <c r="U85" s="24"/>
    </row>
    <row r="86" spans="1:21" ht="28.5" customHeight="1">
      <c r="A86" s="583"/>
      <c r="B86" s="231" t="str">
        <f>'Outcomes &amp; performance measures'!C14</f>
        <v>% of visitors who are female</v>
      </c>
      <c r="C86" s="69">
        <v>0.05</v>
      </c>
      <c r="D86" s="5">
        <v>100</v>
      </c>
      <c r="E86" s="9">
        <f>SUM(E31/D31*D86)</f>
        <v>0</v>
      </c>
      <c r="F86" s="23"/>
      <c r="G86" s="14">
        <f>SUM(G31/D31*D86)</f>
        <v>0</v>
      </c>
      <c r="H86" s="70">
        <f t="shared" si="0"/>
        <v>0</v>
      </c>
      <c r="I86" s="14">
        <f>SUM(I31/D31*D86)</f>
        <v>0</v>
      </c>
      <c r="J86" s="70">
        <f t="shared" si="1"/>
        <v>0</v>
      </c>
      <c r="K86" s="23"/>
      <c r="L86" s="33">
        <f>SUM(L31/D31*D86)</f>
        <v>0</v>
      </c>
      <c r="M86" s="90">
        <f t="shared" si="2"/>
        <v>0</v>
      </c>
      <c r="N86" s="33">
        <f>SUM(N31/D31*D86)</f>
        <v>0</v>
      </c>
      <c r="O86" s="90">
        <f t="shared" si="3"/>
        <v>0</v>
      </c>
      <c r="P86" s="23"/>
      <c r="Q86" s="34">
        <f>SUM(Q31/D31*D86)</f>
        <v>0</v>
      </c>
      <c r="R86" s="91">
        <f t="shared" si="6"/>
        <v>0</v>
      </c>
      <c r="S86" s="34">
        <f>SUM(S31/D31 *D86)</f>
        <v>0</v>
      </c>
      <c r="T86" s="91">
        <f t="shared" si="5"/>
        <v>0</v>
      </c>
      <c r="U86" s="24"/>
    </row>
    <row r="87" spans="1:21" ht="28.5" customHeight="1">
      <c r="A87" s="583"/>
      <c r="B87" s="231" t="str">
        <f>'Outcomes &amp; performance measures'!C15</f>
        <v>% of visitors who meet the requirements of DDA</v>
      </c>
      <c r="C87" s="69">
        <v>0.05</v>
      </c>
      <c r="D87" s="5">
        <v>100</v>
      </c>
      <c r="E87" s="9">
        <f>SUM(E34/D34*D87)</f>
        <v>0</v>
      </c>
      <c r="F87" s="23"/>
      <c r="G87" s="14">
        <f>SUM(G34/D34*D87)</f>
        <v>0</v>
      </c>
      <c r="H87" s="70">
        <f t="shared" si="0"/>
        <v>0</v>
      </c>
      <c r="I87" s="14">
        <f>SUM(I34/D34*D87)</f>
        <v>0</v>
      </c>
      <c r="J87" s="70">
        <f t="shared" si="1"/>
        <v>0</v>
      </c>
      <c r="K87" s="23"/>
      <c r="L87" s="33">
        <f>SUM(L34/D34*D87)</f>
        <v>0</v>
      </c>
      <c r="M87" s="90">
        <f t="shared" si="2"/>
        <v>0</v>
      </c>
      <c r="N87" s="33">
        <f>SUM(N34/D34*D87)</f>
        <v>0</v>
      </c>
      <c r="O87" s="90">
        <f t="shared" si="3"/>
        <v>0</v>
      </c>
      <c r="P87" s="23"/>
      <c r="Q87" s="34">
        <f>SUM(Q34/D34*D87)</f>
        <v>0</v>
      </c>
      <c r="R87" s="91">
        <f t="shared" si="6"/>
        <v>0</v>
      </c>
      <c r="S87" s="34">
        <f>SUM(S34/D34 *D87)</f>
        <v>0</v>
      </c>
      <c r="T87" s="91">
        <f t="shared" si="5"/>
        <v>0</v>
      </c>
      <c r="U87" s="24"/>
    </row>
    <row r="88" spans="1:21" ht="28.5" customHeight="1">
      <c r="A88" s="583"/>
      <c r="B88" s="231" t="str">
        <f>'Outcomes &amp; performance measures'!C16</f>
        <v>% of visitors from BME 'communities'</v>
      </c>
      <c r="C88" s="69">
        <v>0.05</v>
      </c>
      <c r="D88" s="5">
        <v>100</v>
      </c>
      <c r="E88" s="9">
        <f>SUM(E37/D37*D88)</f>
        <v>0</v>
      </c>
      <c r="F88" s="23"/>
      <c r="G88" s="14">
        <f>SUM(G37/D37*D88)</f>
        <v>0</v>
      </c>
      <c r="H88" s="70">
        <f t="shared" si="0"/>
        <v>0</v>
      </c>
      <c r="I88" s="14">
        <f>SUM(I37/D37*D88)</f>
        <v>0</v>
      </c>
      <c r="J88" s="70">
        <f t="shared" si="1"/>
        <v>0</v>
      </c>
      <c r="K88" s="23"/>
      <c r="L88" s="33">
        <f>SUM(L37/D37*D88)</f>
        <v>0</v>
      </c>
      <c r="M88" s="90">
        <f t="shared" si="2"/>
        <v>0</v>
      </c>
      <c r="N88" s="33">
        <f>SUM(N37/D37*D88)</f>
        <v>0</v>
      </c>
      <c r="O88" s="90">
        <f t="shared" si="3"/>
        <v>0</v>
      </c>
      <c r="P88" s="23"/>
      <c r="Q88" s="34">
        <f>SUM(Q37/D37*D88)</f>
        <v>0</v>
      </c>
      <c r="R88" s="91">
        <f t="shared" si="6"/>
        <v>0</v>
      </c>
      <c r="S88" s="34">
        <f>SUM(S37/D37 *D88)</f>
        <v>0</v>
      </c>
      <c r="T88" s="91">
        <f t="shared" si="5"/>
        <v>0</v>
      </c>
      <c r="U88" s="24"/>
    </row>
    <row r="89" spans="1:21" ht="24" customHeight="1">
      <c r="A89" s="583"/>
      <c r="B89" s="231">
        <f>'Outcomes &amp; performance measures'!C17</f>
        <v>0</v>
      </c>
      <c r="C89" s="69"/>
      <c r="D89" s="5"/>
      <c r="E89" s="9"/>
      <c r="F89" s="23"/>
      <c r="G89" s="14"/>
      <c r="H89" s="70"/>
      <c r="I89" s="14"/>
      <c r="J89" s="70"/>
      <c r="K89" s="23"/>
      <c r="L89" s="33"/>
      <c r="M89" s="90"/>
      <c r="N89" s="33"/>
      <c r="O89" s="90"/>
      <c r="P89" s="23"/>
      <c r="Q89" s="34"/>
      <c r="R89" s="91"/>
      <c r="S89" s="34"/>
      <c r="T89" s="91"/>
      <c r="U89" s="24"/>
    </row>
    <row r="90" spans="1:21" ht="24" customHeight="1">
      <c r="A90" s="583"/>
      <c r="B90" s="231">
        <f>'Outcomes &amp; performance measures'!C18</f>
        <v>0</v>
      </c>
      <c r="C90" s="69"/>
      <c r="D90" s="5"/>
      <c r="E90" s="9"/>
      <c r="F90" s="23"/>
      <c r="G90" s="14"/>
      <c r="H90" s="70"/>
      <c r="I90" s="14"/>
      <c r="J90" s="70"/>
      <c r="K90" s="23"/>
      <c r="L90" s="33"/>
      <c r="M90" s="90"/>
      <c r="N90" s="33"/>
      <c r="O90" s="90"/>
      <c r="P90" s="23"/>
      <c r="Q90" s="34"/>
      <c r="R90" s="91"/>
      <c r="S90" s="34"/>
      <c r="T90" s="91"/>
      <c r="U90" s="24"/>
    </row>
    <row r="91" spans="1:21" ht="28.5" customHeight="1">
      <c r="A91" s="584"/>
      <c r="B91" s="232" t="s">
        <v>112</v>
      </c>
      <c r="C91" s="378">
        <f>SUM(C77,C78,C79,C80,C81,C82, C83, C84, C85, C86, C87, C88, C89, C90)</f>
        <v>1.0000000000000002</v>
      </c>
      <c r="D91" s="239">
        <f>SUM(D77,D78,D79,D80,D81,D82, D83, D84, D85, D86, D87, D88, D89, D90)</f>
        <v>1200</v>
      </c>
      <c r="E91" s="379">
        <f>SUM(E77,E78,E79,E80,E81,E82, E83, E84, E85, E86, E87, E88, E89, E90)</f>
        <v>533.33333333333326</v>
      </c>
      <c r="F91" s="23"/>
      <c r="G91" s="240">
        <f>SUM(G77,G78,G79,G80,G81,G82,G83, G84, G85, G86, G87, G88, G89, G90)</f>
        <v>400</v>
      </c>
      <c r="H91" s="240">
        <f>SUM(H77,H78,H79,H80,H81,H82,H83, H84, H85, H86, H87, H88, H89, H90)</f>
        <v>30</v>
      </c>
      <c r="I91" s="240">
        <f>SUM(I77,I78,I79,I80,I81,I82,I83, I84, I85, I86, I87, I88, I89, I90)</f>
        <v>553.33333333333337</v>
      </c>
      <c r="J91" s="240">
        <f>SUM(J77,J78,J79,J80,J81,J82,J83, J84, J85, J86, J87, J88, J89, J90)</f>
        <v>37.666666666666671</v>
      </c>
      <c r="K91" s="23"/>
      <c r="L91" s="248">
        <f>SUM(L77,L78,L79,L80,L81,L82,L83, L84, L85, L86, L87, L88, L89, L90)</f>
        <v>400</v>
      </c>
      <c r="M91" s="248">
        <f>SUM(M77,M78,M79,M80,M81,M82,M83, M84, M85, M86, M87, M88, M89, M90)</f>
        <v>30</v>
      </c>
      <c r="N91" s="248">
        <f>SUM(N77,N78,N79,N80,N81,N82,N83, N84, N85, N86, N87, N88, N89, N90)</f>
        <v>560</v>
      </c>
      <c r="O91" s="248">
        <f>SUM(O77,O78,O79,O80,O81,O82,O83, O84, O85, O86, O87, O88, O89, O90)</f>
        <v>38</v>
      </c>
      <c r="P91" s="23"/>
      <c r="Q91" s="249">
        <f>SUM(Q77,Q78,Q79,Q80,Q81,Q82,Q83, Q84, Q85, Q86, Q87, Q88, Q89, Q90)</f>
        <v>400</v>
      </c>
      <c r="R91" s="249">
        <f>SUM(R77,R78,R79,R80,R81,R82,R83, R84, R85, R86, R87, R88, R89, R90)</f>
        <v>30</v>
      </c>
      <c r="S91" s="249">
        <f>SUM(S77,S78,S79,S80,S81,S82,S83, S84, S85, S86, S87, S88, S89, S90)</f>
        <v>566.66666666666674</v>
      </c>
      <c r="T91" s="249">
        <f>SUM(T77,T78,T79,T80,T81,T82,T83, T84, T85, T86, T87, T88, T89, T90)</f>
        <v>38.333333333333336</v>
      </c>
      <c r="U91" s="24"/>
    </row>
    <row r="92" spans="1:21" ht="40.5" customHeight="1">
      <c r="A92" s="580" t="str">
        <f>'Outcomes &amp; performance measures'!$B$19</f>
        <v>More people engage with the history of Barking &amp; Dagenham to provoke thought &amp; emotions and develop their pride &amp; understanding of the heritage of the area</v>
      </c>
      <c r="B92" s="231" t="str">
        <f>'Outcomes &amp; performance measures'!C19</f>
        <v>% of teachers who think that the education sessions help to develop the children's understanding of the heritage of the local area</v>
      </c>
      <c r="C92" s="69">
        <v>0.2</v>
      </c>
      <c r="D92" s="5">
        <v>100</v>
      </c>
      <c r="E92" s="9">
        <f>SUM(E42/D42*D92)</f>
        <v>0</v>
      </c>
      <c r="F92" s="23"/>
      <c r="G92" s="14">
        <f>SUM(G42/D42*D92)</f>
        <v>0</v>
      </c>
      <c r="H92" s="70">
        <f t="shared" si="0"/>
        <v>0</v>
      </c>
      <c r="I92" s="14">
        <f>SUM(I42/D42*D92)</f>
        <v>0</v>
      </c>
      <c r="J92" s="70">
        <f t="shared" si="1"/>
        <v>0</v>
      </c>
      <c r="K92" s="23"/>
      <c r="L92" s="33">
        <f>SUM(L42/D42*D92)</f>
        <v>0</v>
      </c>
      <c r="M92" s="90">
        <f t="shared" si="2"/>
        <v>0</v>
      </c>
      <c r="N92" s="33">
        <f>SUM(N42/D42*D92)</f>
        <v>0</v>
      </c>
      <c r="O92" s="90">
        <f t="shared" si="3"/>
        <v>0</v>
      </c>
      <c r="P92" s="23"/>
      <c r="Q92" s="34">
        <f>SUM(Q42/D42*D92)</f>
        <v>0</v>
      </c>
      <c r="R92" s="91">
        <f t="shared" si="4"/>
        <v>0</v>
      </c>
      <c r="S92" s="34">
        <f>SUM(S42/D42*D92)</f>
        <v>0</v>
      </c>
      <c r="T92" s="91">
        <f t="shared" si="5"/>
        <v>0</v>
      </c>
      <c r="U92" s="24"/>
    </row>
    <row r="93" spans="1:21" ht="30" customHeight="1">
      <c r="A93" s="581"/>
      <c r="B93" s="231" t="str">
        <f>'Outcomes &amp; performance measures'!C20</f>
        <v>% of visitors who understand more about the heritage of Barking &amp; Dagenham as a result of their visit</v>
      </c>
      <c r="C93" s="69">
        <v>0.25</v>
      </c>
      <c r="D93" s="5">
        <v>100</v>
      </c>
      <c r="E93" s="9">
        <f>SUM(E43/D43*D93)</f>
        <v>0</v>
      </c>
      <c r="F93" s="23"/>
      <c r="G93" s="14">
        <f>SUM(G43/D43*D93)</f>
        <v>0</v>
      </c>
      <c r="H93" s="70">
        <f t="shared" si="0"/>
        <v>0</v>
      </c>
      <c r="I93" s="14">
        <f>SUM(I43/D43*D93)</f>
        <v>0</v>
      </c>
      <c r="J93" s="70">
        <f t="shared" si="1"/>
        <v>0</v>
      </c>
      <c r="K93" s="23"/>
      <c r="L93" s="33">
        <f>SUM(L43/D43*D93)</f>
        <v>0</v>
      </c>
      <c r="M93" s="90">
        <f t="shared" si="2"/>
        <v>0</v>
      </c>
      <c r="N93" s="33">
        <f>SUM(N43/D43*D93)</f>
        <v>0</v>
      </c>
      <c r="O93" s="90">
        <f t="shared" si="3"/>
        <v>0</v>
      </c>
      <c r="P93" s="23"/>
      <c r="Q93" s="34">
        <f>SUM(Q43/D43*D93)</f>
        <v>0</v>
      </c>
      <c r="R93" s="91">
        <f t="shared" si="4"/>
        <v>0</v>
      </c>
      <c r="S93" s="34">
        <f>SUM(S43/D43*D93)</f>
        <v>0</v>
      </c>
      <c r="T93" s="91">
        <f t="shared" si="5"/>
        <v>0</v>
      </c>
      <c r="U93" s="24"/>
    </row>
    <row r="94" spans="1:21" ht="40.5" customHeight="1">
      <c r="A94" s="581"/>
      <c r="B94" s="231" t="str">
        <f>'Outcomes &amp; performance measures'!C21</f>
        <v>% of visitors who are more proud of Barking &amp; Dagenham after visiting Valence House or Eastbury Manor</v>
      </c>
      <c r="C94" s="69">
        <v>0.25</v>
      </c>
      <c r="D94" s="5">
        <v>100</v>
      </c>
      <c r="E94" s="9">
        <f>SUM(E46/D46*D94)</f>
        <v>0</v>
      </c>
      <c r="F94" s="23"/>
      <c r="G94" s="14">
        <f>SUM(G46/D46*D94)</f>
        <v>0</v>
      </c>
      <c r="H94" s="70">
        <f t="shared" si="0"/>
        <v>0</v>
      </c>
      <c r="I94" s="14">
        <f>SUM(I46/D46*D94)</f>
        <v>0</v>
      </c>
      <c r="J94" s="70">
        <f t="shared" si="1"/>
        <v>0</v>
      </c>
      <c r="K94" s="23"/>
      <c r="L94" s="33">
        <f>SUM(L46/D46*D94)</f>
        <v>0</v>
      </c>
      <c r="M94" s="90">
        <f t="shared" si="2"/>
        <v>0</v>
      </c>
      <c r="N94" s="33">
        <f>SUM(N46/D46*D94)</f>
        <v>0</v>
      </c>
      <c r="O94" s="90">
        <f t="shared" si="3"/>
        <v>0</v>
      </c>
      <c r="P94" s="23"/>
      <c r="Q94" s="34">
        <f>SUM(Q46/D46*D94)</f>
        <v>0</v>
      </c>
      <c r="R94" s="91">
        <f t="shared" si="4"/>
        <v>0</v>
      </c>
      <c r="S94" s="34">
        <f>SUM(S46/D46*D94)</f>
        <v>0</v>
      </c>
      <c r="T94" s="91">
        <f t="shared" si="5"/>
        <v>0</v>
      </c>
      <c r="U94" s="24"/>
    </row>
    <row r="95" spans="1:21" ht="33" customHeight="1">
      <c r="A95" s="581"/>
      <c r="B95" s="231" t="str">
        <f>'Outcomes &amp; performance measures'!C22</f>
        <v>No of school children visiting Valence House &amp; Eastbury Manor via the school</v>
      </c>
      <c r="C95" s="69">
        <v>0.1</v>
      </c>
      <c r="D95" s="9">
        <v>100</v>
      </c>
      <c r="E95" s="9">
        <f>SUM(E49/D49*D95)</f>
        <v>0</v>
      </c>
      <c r="F95" s="23"/>
      <c r="G95" s="14">
        <f>SUM(G49/D49*D95)</f>
        <v>0</v>
      </c>
      <c r="H95" s="70">
        <f t="shared" si="0"/>
        <v>0</v>
      </c>
      <c r="I95" s="14">
        <f>SUM(I49/D49*D95)</f>
        <v>0</v>
      </c>
      <c r="J95" s="70">
        <f t="shared" si="1"/>
        <v>0</v>
      </c>
      <c r="K95" s="23"/>
      <c r="L95" s="33">
        <f>SUM(L49/D49*D95)</f>
        <v>0</v>
      </c>
      <c r="M95" s="90">
        <f t="shared" si="2"/>
        <v>0</v>
      </c>
      <c r="N95" s="33">
        <f>SUM(N49/D49*D95)</f>
        <v>0</v>
      </c>
      <c r="O95" s="90">
        <f t="shared" si="3"/>
        <v>0</v>
      </c>
      <c r="P95" s="23"/>
      <c r="Q95" s="34">
        <f>SUM(Q49/D49*D95)</f>
        <v>0</v>
      </c>
      <c r="R95" s="91">
        <f t="shared" si="4"/>
        <v>0</v>
      </c>
      <c r="S95" s="34">
        <f>SUM(S49/D49 *D95)</f>
        <v>0</v>
      </c>
      <c r="T95" s="91">
        <f t="shared" si="5"/>
        <v>0</v>
      </c>
      <c r="U95" s="24"/>
    </row>
    <row r="96" spans="1:21" ht="31.5" customHeight="1">
      <c r="A96" s="583"/>
      <c r="B96" s="231" t="str">
        <f>'Outcomes &amp; performance measures'!C23</f>
        <v>No of outreach sessions</v>
      </c>
      <c r="C96" s="69">
        <v>0.05</v>
      </c>
      <c r="D96" s="9">
        <v>100</v>
      </c>
      <c r="E96" s="9">
        <f>SUM(E52/D52*D96)</f>
        <v>0</v>
      </c>
      <c r="F96" s="23"/>
      <c r="G96" s="14">
        <f>SUM(G52/D52*D96)</f>
        <v>0</v>
      </c>
      <c r="H96" s="70">
        <f t="shared" si="0"/>
        <v>0</v>
      </c>
      <c r="I96" s="14">
        <f>SUM(I52/D52*D96)</f>
        <v>0</v>
      </c>
      <c r="J96" s="70">
        <f t="shared" si="1"/>
        <v>0</v>
      </c>
      <c r="K96" s="23"/>
      <c r="L96" s="33">
        <f>SUM(L52/D52*D96)</f>
        <v>0</v>
      </c>
      <c r="M96" s="90">
        <f t="shared" si="2"/>
        <v>0</v>
      </c>
      <c r="N96" s="33">
        <f>SUM(N52/D52*D96)</f>
        <v>0</v>
      </c>
      <c r="O96" s="90">
        <f t="shared" si="3"/>
        <v>0</v>
      </c>
      <c r="P96" s="23"/>
      <c r="Q96" s="34">
        <f>SUM(Q52/D52*D96)</f>
        <v>0</v>
      </c>
      <c r="R96" s="91">
        <f t="shared" si="4"/>
        <v>0</v>
      </c>
      <c r="S96" s="34">
        <f>SUM(S52/D52 *D96)</f>
        <v>0</v>
      </c>
      <c r="T96" s="91">
        <f t="shared" si="5"/>
        <v>0</v>
      </c>
      <c r="U96" s="24"/>
    </row>
    <row r="97" spans="1:21" ht="27.75" customHeight="1">
      <c r="A97" s="583"/>
      <c r="B97" s="231" t="str">
        <f>'Outcomes &amp; performance measures'!C24</f>
        <v>No of people attending outreach sessions</v>
      </c>
      <c r="C97" s="69">
        <v>0.1</v>
      </c>
      <c r="D97" s="5">
        <v>100</v>
      </c>
      <c r="E97" s="9">
        <f>SUM(E53/D53*D97)</f>
        <v>0</v>
      </c>
      <c r="F97" s="23"/>
      <c r="G97" s="14">
        <f>SUM(G53/D53*D97)</f>
        <v>0</v>
      </c>
      <c r="H97" s="70">
        <f t="shared" si="0"/>
        <v>0</v>
      </c>
      <c r="I97" s="14">
        <f>SUM(I53/D53*D97)</f>
        <v>0</v>
      </c>
      <c r="J97" s="70">
        <f t="shared" si="1"/>
        <v>0</v>
      </c>
      <c r="K97" s="23"/>
      <c r="L97" s="33">
        <f>SUM(L53/D53*D97)</f>
        <v>0</v>
      </c>
      <c r="M97" s="90">
        <f t="shared" si="2"/>
        <v>0</v>
      </c>
      <c r="N97" s="33">
        <f>SUM(N53/D53*D97)</f>
        <v>0</v>
      </c>
      <c r="O97" s="90">
        <f t="shared" si="3"/>
        <v>0</v>
      </c>
      <c r="P97" s="23"/>
      <c r="Q97" s="34">
        <f>SUM(Q53/D53*D97)</f>
        <v>0</v>
      </c>
      <c r="R97" s="91">
        <f t="shared" si="4"/>
        <v>0</v>
      </c>
      <c r="S97" s="34">
        <f>SUM(S53/D53 *D97)</f>
        <v>0</v>
      </c>
      <c r="T97" s="91">
        <f t="shared" si="5"/>
        <v>0</v>
      </c>
      <c r="U97" s="24"/>
    </row>
    <row r="98" spans="1:21" ht="30" customHeight="1">
      <c r="A98" s="583"/>
      <c r="B98" s="231" t="str">
        <f>'Outcomes &amp; performance measures'!C25</f>
        <v>No of enquiries</v>
      </c>
      <c r="C98" s="69">
        <v>0.05</v>
      </c>
      <c r="D98" s="5">
        <v>100</v>
      </c>
      <c r="E98" s="9">
        <f>SUM(E54/D54*D98)</f>
        <v>0</v>
      </c>
      <c r="F98" s="23"/>
      <c r="G98" s="14">
        <f>SUM(G54/D54*D98)</f>
        <v>0</v>
      </c>
      <c r="H98" s="70">
        <f t="shared" si="0"/>
        <v>0</v>
      </c>
      <c r="I98" s="14">
        <f>SUM(I54/D54*D98)</f>
        <v>0</v>
      </c>
      <c r="J98" s="70">
        <f t="shared" si="1"/>
        <v>0</v>
      </c>
      <c r="K98" s="23"/>
      <c r="L98" s="33">
        <f>SUM(L54/D54*D98)</f>
        <v>0</v>
      </c>
      <c r="M98" s="90">
        <f t="shared" si="2"/>
        <v>0</v>
      </c>
      <c r="N98" s="33">
        <f>SUM(N54/D54*D98)</f>
        <v>0</v>
      </c>
      <c r="O98" s="90">
        <f t="shared" si="3"/>
        <v>0</v>
      </c>
      <c r="P98" s="23"/>
      <c r="Q98" s="34">
        <f>SUM(Q54/D54*D98)</f>
        <v>0</v>
      </c>
      <c r="R98" s="91">
        <f t="shared" si="4"/>
        <v>0</v>
      </c>
      <c r="S98" s="34">
        <f>SUM(S54/D54 *D98)</f>
        <v>0</v>
      </c>
      <c r="T98" s="91">
        <f t="shared" si="5"/>
        <v>0</v>
      </c>
      <c r="U98" s="24"/>
    </row>
    <row r="99" spans="1:21" ht="30" customHeight="1">
      <c r="A99" s="583"/>
      <c r="B99" s="231">
        <f>'Outcomes &amp; performance measures'!C26</f>
        <v>0</v>
      </c>
      <c r="C99" s="69"/>
      <c r="D99" s="5"/>
      <c r="E99" s="9"/>
      <c r="F99" s="23"/>
      <c r="G99" s="14"/>
      <c r="H99" s="70"/>
      <c r="I99" s="14"/>
      <c r="J99" s="70"/>
      <c r="K99" s="23"/>
      <c r="L99" s="33"/>
      <c r="M99" s="90"/>
      <c r="N99" s="33"/>
      <c r="O99" s="90"/>
      <c r="P99" s="23"/>
      <c r="Q99" s="34"/>
      <c r="R99" s="91"/>
      <c r="S99" s="34"/>
      <c r="T99" s="91"/>
      <c r="U99" s="24"/>
    </row>
    <row r="100" spans="1:21" ht="32.25" customHeight="1">
      <c r="A100" s="584"/>
      <c r="B100" s="232" t="s">
        <v>292</v>
      </c>
      <c r="C100" s="237">
        <f>SUM(C92,C93,C94,C95,C96,C97,C98)</f>
        <v>1</v>
      </c>
      <c r="D100" s="239">
        <f>SUM(D92,D93,D94,D95,D96,D97,D98)</f>
        <v>700</v>
      </c>
      <c r="E100" s="238">
        <f>SUM(E92,E93,E94,E95,E96,E97,E98)</f>
        <v>0</v>
      </c>
      <c r="F100" s="23"/>
      <c r="G100" s="240">
        <f>SUM(G92,G93,G94,G95,G96,G97,G98)</f>
        <v>0</v>
      </c>
      <c r="H100" s="240">
        <f>SUM(H92,H93,H94,H95,H96,H97,H98)</f>
        <v>0</v>
      </c>
      <c r="I100" s="240">
        <f>SUM(I92,I93,I94,I95,I96,I97,I98)</f>
        <v>0</v>
      </c>
      <c r="J100" s="240">
        <f>SUM(J92,J93,J94,J95,J96,J97,J98)</f>
        <v>0</v>
      </c>
      <c r="K100" s="23"/>
      <c r="L100" s="248">
        <f>SUM(L92,L93,L94,L95,L96,L97,L98)</f>
        <v>0</v>
      </c>
      <c r="M100" s="248">
        <f>SUM(M92,M93,M94,M95,M96,M97,M98)</f>
        <v>0</v>
      </c>
      <c r="N100" s="248">
        <f>SUM(N92,N93,N94,N95,N96,N97,N98)</f>
        <v>0</v>
      </c>
      <c r="O100" s="248">
        <f>SUM(O92,O93,O94,O95,O96,O97,O98)</f>
        <v>0</v>
      </c>
      <c r="P100" s="23"/>
      <c r="Q100" s="249">
        <f>SUM(Q92,Q93,Q94,Q95,Q96,Q97,Q98)</f>
        <v>0</v>
      </c>
      <c r="R100" s="249">
        <f>SUM(R92,R93,R94,R95,R96,R97,R98)</f>
        <v>0</v>
      </c>
      <c r="S100" s="249">
        <f>SUM(S92,S93,S94,S95,S96,S97,S98)</f>
        <v>0</v>
      </c>
      <c r="T100" s="249">
        <f>SUM(T92,T93,T94,T95,T96,T97,T98)</f>
        <v>0</v>
      </c>
      <c r="U100" s="24"/>
    </row>
    <row r="101" spans="1:21" ht="30" customHeight="1">
      <c r="A101" s="580" t="str">
        <f>'Outcomes &amp; performance measures'!$B$27</f>
        <v>More people come together to socialise</v>
      </c>
      <c r="B101" s="231" t="str">
        <f>'Outcomes &amp; performance measures'!C27</f>
        <v>No of people attending social events</v>
      </c>
      <c r="C101" s="69">
        <v>0.3</v>
      </c>
      <c r="D101" s="5">
        <v>100</v>
      </c>
      <c r="E101" s="9">
        <f>SUM(E56/D56*D101)</f>
        <v>0</v>
      </c>
      <c r="F101" s="23"/>
      <c r="G101" s="14">
        <f>SUM(G56/D56*D101)</f>
        <v>0</v>
      </c>
      <c r="H101" s="70">
        <f t="shared" si="0"/>
        <v>0</v>
      </c>
      <c r="I101" s="14">
        <f>SUM(I56/D56*D101)</f>
        <v>0</v>
      </c>
      <c r="J101" s="70">
        <f t="shared" si="1"/>
        <v>0</v>
      </c>
      <c r="K101" s="23"/>
      <c r="L101" s="33">
        <f>SUM(L56/D56*D101)</f>
        <v>0</v>
      </c>
      <c r="M101" s="90">
        <f t="shared" si="2"/>
        <v>0</v>
      </c>
      <c r="N101" s="33">
        <f>SUM(N56/D56*D101)</f>
        <v>0</v>
      </c>
      <c r="O101" s="90">
        <f t="shared" si="3"/>
        <v>0</v>
      </c>
      <c r="P101" s="23"/>
      <c r="Q101" s="34">
        <f>SUM(Q56/D56*D101)</f>
        <v>0</v>
      </c>
      <c r="R101" s="91">
        <f t="shared" si="4"/>
        <v>0</v>
      </c>
      <c r="S101" s="34">
        <f>SUM(S56/D56*D101)</f>
        <v>0</v>
      </c>
      <c r="T101" s="91">
        <f t="shared" si="5"/>
        <v>0</v>
      </c>
      <c r="U101" s="24"/>
    </row>
    <row r="102" spans="1:21" ht="36.75" customHeight="1">
      <c r="A102" s="581"/>
      <c r="B102" s="231" t="str">
        <f>'Outcomes &amp; performance measures'!C28</f>
        <v>% of people who agree they are able to socialise/meet new people at Valence House &amp; Eastbury Manor events</v>
      </c>
      <c r="C102" s="69">
        <v>0.7</v>
      </c>
      <c r="D102" s="5">
        <v>100</v>
      </c>
      <c r="E102" s="9">
        <f>SUM(E57/D57*D102)</f>
        <v>0</v>
      </c>
      <c r="F102" s="23"/>
      <c r="G102" s="14">
        <f>SUM(G57/D57*D102)</f>
        <v>0</v>
      </c>
      <c r="H102" s="70">
        <f t="shared" si="0"/>
        <v>0</v>
      </c>
      <c r="I102" s="14">
        <f>SUM(I57/D57*D102)</f>
        <v>0</v>
      </c>
      <c r="J102" s="70">
        <f t="shared" si="1"/>
        <v>0</v>
      </c>
      <c r="K102" s="23"/>
      <c r="L102" s="33">
        <f>SUM(L57/D57*D102)</f>
        <v>0</v>
      </c>
      <c r="M102" s="90">
        <f t="shared" si="2"/>
        <v>0</v>
      </c>
      <c r="N102" s="33">
        <f>SUM(N57/D57*D102)</f>
        <v>0</v>
      </c>
      <c r="O102" s="90">
        <f t="shared" si="3"/>
        <v>0</v>
      </c>
      <c r="P102" s="23"/>
      <c r="Q102" s="34">
        <f>SUM(Q57/D57*D102)</f>
        <v>0</v>
      </c>
      <c r="R102" s="91">
        <f t="shared" si="4"/>
        <v>0</v>
      </c>
      <c r="S102" s="34">
        <f>SUM(S57/D57*D102)</f>
        <v>0</v>
      </c>
      <c r="T102" s="91">
        <f t="shared" si="5"/>
        <v>0</v>
      </c>
      <c r="U102" s="24"/>
    </row>
    <row r="103" spans="1:21" ht="28.5" customHeight="1">
      <c r="A103" s="581"/>
      <c r="B103" s="231">
        <f>'Outcomes &amp; performance measures'!C29</f>
        <v>0</v>
      </c>
      <c r="C103" s="69"/>
      <c r="D103" s="5"/>
      <c r="E103" s="9"/>
      <c r="F103" s="23"/>
      <c r="G103" s="14"/>
      <c r="H103" s="70"/>
      <c r="I103" s="14"/>
      <c r="J103" s="70"/>
      <c r="K103" s="23"/>
      <c r="L103" s="33"/>
      <c r="M103" s="90"/>
      <c r="N103" s="33"/>
      <c r="O103" s="90"/>
      <c r="P103" s="23"/>
      <c r="Q103" s="34"/>
      <c r="R103" s="91"/>
      <c r="S103" s="34"/>
      <c r="T103" s="91"/>
      <c r="U103" s="24"/>
    </row>
    <row r="104" spans="1:21" ht="28.5" customHeight="1">
      <c r="A104" s="581"/>
      <c r="B104" s="231">
        <f>'Outcomes &amp; performance measures'!C30</f>
        <v>0</v>
      </c>
      <c r="C104" s="69"/>
      <c r="D104" s="5"/>
      <c r="E104" s="9"/>
      <c r="F104" s="23"/>
      <c r="G104" s="14"/>
      <c r="H104" s="70"/>
      <c r="I104" s="14"/>
      <c r="J104" s="70"/>
      <c r="K104" s="23"/>
      <c r="L104" s="33"/>
      <c r="M104" s="90"/>
      <c r="N104" s="33"/>
      <c r="O104" s="90"/>
      <c r="P104" s="23"/>
      <c r="Q104" s="34"/>
      <c r="R104" s="91"/>
      <c r="S104" s="34"/>
      <c r="T104" s="91"/>
      <c r="U104" s="24"/>
    </row>
    <row r="105" spans="1:21" ht="26.25" customHeight="1">
      <c r="A105" s="585"/>
      <c r="B105" s="232" t="s">
        <v>407</v>
      </c>
      <c r="C105" s="237">
        <f>SUM(C101,C102,C103, C104)</f>
        <v>1</v>
      </c>
      <c r="D105" s="251">
        <f>SUM(D101,D102,D103, D104)</f>
        <v>200</v>
      </c>
      <c r="E105" s="252">
        <f>SUM(E101,E102,E103, E104)</f>
        <v>0</v>
      </c>
      <c r="F105" s="23"/>
      <c r="G105" s="240">
        <f>SUM(G101,G102,G103, G104)</f>
        <v>0</v>
      </c>
      <c r="H105" s="240">
        <f>SUM(H101,H102,H103, H104)</f>
        <v>0</v>
      </c>
      <c r="I105" s="240">
        <f>SUM(I101,I102,I103, I104)</f>
        <v>0</v>
      </c>
      <c r="J105" s="240">
        <f>SUM(J101,J102,J103, J104)</f>
        <v>0</v>
      </c>
      <c r="K105" s="23"/>
      <c r="L105" s="248">
        <f>SUM(L101,L102,L103, L104)</f>
        <v>0</v>
      </c>
      <c r="M105" s="248">
        <f>SUM(M101,M102,M103, M104)</f>
        <v>0</v>
      </c>
      <c r="N105" s="248">
        <f>SUM(N101,N102,N103, N104)</f>
        <v>0</v>
      </c>
      <c r="O105" s="248">
        <f>SUM(O101,O102,O103, O104)</f>
        <v>0</v>
      </c>
      <c r="P105" s="23"/>
      <c r="Q105" s="249">
        <f>SUM(Q101,Q102,Q103, Q104)</f>
        <v>0</v>
      </c>
      <c r="R105" s="249">
        <f>SUM(R101,R102,R103, R104)</f>
        <v>0</v>
      </c>
      <c r="S105" s="249">
        <f>SUM(S101,S102,S103, S104)</f>
        <v>0</v>
      </c>
      <c r="T105" s="249">
        <f>SUM(T101,T102,T103, T104)</f>
        <v>0</v>
      </c>
      <c r="U105" s="24"/>
    </row>
    <row r="106" spans="1:21" ht="39" customHeight="1">
      <c r="A106" s="580" t="str">
        <f>'Outcomes &amp; performance measures'!$B$31</f>
        <v>People learn, develop, socialise &amp; contribute to society through volunteering</v>
      </c>
      <c r="B106" s="231" t="str">
        <f>'Outcomes &amp; performance measures'!C31</f>
        <v>% of volunteers who are satisfied that they learn, develop, socialise &amp; contribute to society through volunteering</v>
      </c>
      <c r="C106" s="250">
        <v>0.6</v>
      </c>
      <c r="D106" s="5">
        <v>100</v>
      </c>
      <c r="E106" s="9">
        <f>SUM(E60/D60*D106)</f>
        <v>0</v>
      </c>
      <c r="F106" s="23"/>
      <c r="G106" s="14">
        <f>SUM(G60/D60*D106)</f>
        <v>0</v>
      </c>
      <c r="H106" s="70">
        <f t="shared" si="0"/>
        <v>0</v>
      </c>
      <c r="I106" s="14">
        <f>SUM(I60/D60*D106)</f>
        <v>0</v>
      </c>
      <c r="J106" s="70">
        <f t="shared" si="1"/>
        <v>0</v>
      </c>
      <c r="K106" s="23"/>
      <c r="L106" s="33">
        <f>SUM(L60/D60 *D106)</f>
        <v>0</v>
      </c>
      <c r="M106" s="90">
        <f t="shared" si="2"/>
        <v>0</v>
      </c>
      <c r="N106" s="33">
        <f>SUM(N60/D60*D106)</f>
        <v>0</v>
      </c>
      <c r="O106" s="90">
        <f t="shared" si="3"/>
        <v>0</v>
      </c>
      <c r="P106" s="23"/>
      <c r="Q106" s="34">
        <f>SUM(Q60/D60*D106)</f>
        <v>0</v>
      </c>
      <c r="R106" s="91">
        <f t="shared" ref="R106:R120" si="7">SUM(Q106*C106)</f>
        <v>0</v>
      </c>
      <c r="S106" s="34">
        <f>SUM(S60/D60*D106)</f>
        <v>0</v>
      </c>
      <c r="T106" s="91">
        <f t="shared" ref="T106:T120" si="8">SUM(S106*C106)</f>
        <v>0</v>
      </c>
      <c r="U106" s="24"/>
    </row>
    <row r="107" spans="1:21" ht="24" customHeight="1">
      <c r="A107" s="581"/>
      <c r="B107" s="231" t="str">
        <f>'Outcomes &amp; performance measures'!C32</f>
        <v>Number of volunteer hours</v>
      </c>
      <c r="C107" s="250">
        <v>0.2</v>
      </c>
      <c r="D107" s="5">
        <v>100</v>
      </c>
      <c r="E107" s="9">
        <f>SUM(E61/D61*D107)</f>
        <v>0</v>
      </c>
      <c r="F107" s="23"/>
      <c r="G107" s="14">
        <f t="shared" ref="G107:G108" si="9">SUM(G61/D61*D107)</f>
        <v>0</v>
      </c>
      <c r="H107" s="70">
        <f t="shared" si="0"/>
        <v>0</v>
      </c>
      <c r="I107" s="14">
        <f>SUM(I61/D61*D107)</f>
        <v>0</v>
      </c>
      <c r="J107" s="70">
        <f t="shared" si="1"/>
        <v>0</v>
      </c>
      <c r="K107" s="23"/>
      <c r="L107" s="33">
        <f>SUM(L61/D61 *D107)</f>
        <v>0</v>
      </c>
      <c r="M107" s="90">
        <f t="shared" si="2"/>
        <v>0</v>
      </c>
      <c r="N107" s="33">
        <f>SUM(N61/D61*D107)</f>
        <v>0</v>
      </c>
      <c r="O107" s="90">
        <f t="shared" si="3"/>
        <v>0</v>
      </c>
      <c r="P107" s="23"/>
      <c r="Q107" s="34">
        <f>SUM(Q61/D61*D107)</f>
        <v>0</v>
      </c>
      <c r="R107" s="91">
        <f t="shared" si="7"/>
        <v>0</v>
      </c>
      <c r="S107" s="34">
        <f>SUM(S61/D61*D107)</f>
        <v>0</v>
      </c>
      <c r="T107" s="91">
        <f t="shared" si="8"/>
        <v>0</v>
      </c>
      <c r="U107" s="24"/>
    </row>
    <row r="108" spans="1:21" ht="35.25" customHeight="1">
      <c r="A108" s="581"/>
      <c r="B108" s="231" t="str">
        <f>'Outcomes &amp; performance measures'!C33</f>
        <v>Number of training &amp; development hours completed per volunteer</v>
      </c>
      <c r="C108" s="250">
        <v>0.2</v>
      </c>
      <c r="D108" s="5">
        <v>100</v>
      </c>
      <c r="E108" s="9">
        <f>SUM(E62/D62*D108)</f>
        <v>0</v>
      </c>
      <c r="F108" s="23"/>
      <c r="G108" s="14">
        <f t="shared" si="9"/>
        <v>0</v>
      </c>
      <c r="H108" s="70">
        <f t="shared" si="0"/>
        <v>0</v>
      </c>
      <c r="I108" s="14">
        <f>SUM(I62/D62*D108)</f>
        <v>0</v>
      </c>
      <c r="J108" s="70">
        <f t="shared" si="1"/>
        <v>0</v>
      </c>
      <c r="K108" s="23"/>
      <c r="L108" s="33">
        <f>SUM(L62/D62 *D108)</f>
        <v>0</v>
      </c>
      <c r="M108" s="90">
        <f t="shared" si="2"/>
        <v>0</v>
      </c>
      <c r="N108" s="33">
        <f>SUM(N62/D62*D108)</f>
        <v>0</v>
      </c>
      <c r="O108" s="90">
        <f t="shared" si="3"/>
        <v>0</v>
      </c>
      <c r="P108" s="23"/>
      <c r="Q108" s="34">
        <f>SUM(Q62/D62*D108)</f>
        <v>0</v>
      </c>
      <c r="R108" s="91">
        <f t="shared" si="7"/>
        <v>0</v>
      </c>
      <c r="S108" s="34">
        <f>SUM(S62/D62*D108)</f>
        <v>0</v>
      </c>
      <c r="T108" s="91">
        <f t="shared" si="8"/>
        <v>0</v>
      </c>
      <c r="U108" s="24"/>
    </row>
    <row r="109" spans="1:21" ht="24" customHeight="1">
      <c r="A109" s="581"/>
      <c r="B109" s="231">
        <f>'Outcomes &amp; performance measures'!C34</f>
        <v>0</v>
      </c>
      <c r="C109" s="69"/>
      <c r="D109" s="5"/>
      <c r="E109" s="9"/>
      <c r="F109" s="23"/>
      <c r="G109" s="14"/>
      <c r="H109" s="70"/>
      <c r="I109" s="14"/>
      <c r="J109" s="70"/>
      <c r="K109" s="23"/>
      <c r="L109" s="33"/>
      <c r="M109" s="90"/>
      <c r="N109" s="33"/>
      <c r="O109" s="90"/>
      <c r="P109" s="23"/>
      <c r="Q109" s="34"/>
      <c r="R109" s="91"/>
      <c r="S109" s="34"/>
      <c r="T109" s="91"/>
      <c r="U109" s="24"/>
    </row>
    <row r="110" spans="1:21" ht="24" customHeight="1">
      <c r="A110" s="581"/>
      <c r="B110" s="231">
        <f>'Outcomes &amp; performance measures'!C35</f>
        <v>0</v>
      </c>
      <c r="C110" s="69"/>
      <c r="D110" s="5"/>
      <c r="E110" s="9"/>
      <c r="F110" s="23"/>
      <c r="G110" s="14"/>
      <c r="H110" s="70"/>
      <c r="I110" s="14"/>
      <c r="J110" s="70"/>
      <c r="K110" s="23"/>
      <c r="L110" s="33"/>
      <c r="M110" s="90"/>
      <c r="N110" s="33"/>
      <c r="O110" s="90"/>
      <c r="P110" s="23"/>
      <c r="Q110" s="34"/>
      <c r="R110" s="91"/>
      <c r="S110" s="34"/>
      <c r="T110" s="91"/>
      <c r="U110" s="24"/>
    </row>
    <row r="111" spans="1:21" ht="26.25" customHeight="1">
      <c r="A111" s="585"/>
      <c r="B111" s="232" t="s">
        <v>408</v>
      </c>
      <c r="C111" s="237">
        <f>SUM(C106, C107, C108,C109, C110)</f>
        <v>1</v>
      </c>
      <c r="D111" s="239">
        <f>SUM(D106, D107, D108,D109, D110)</f>
        <v>300</v>
      </c>
      <c r="E111" s="238">
        <f>SUM(E106, E107, E108,E109, E110)</f>
        <v>0</v>
      </c>
      <c r="F111" s="23"/>
      <c r="G111" s="240">
        <f>SUM(G106, G107, G108,G109, G110)</f>
        <v>0</v>
      </c>
      <c r="H111" s="240">
        <f>SUM(H106, H107, H108,H109, H110)</f>
        <v>0</v>
      </c>
      <c r="I111" s="240">
        <f>SUM(I106, I107, I108,I109, I110)</f>
        <v>0</v>
      </c>
      <c r="J111" s="240">
        <f>SUM(J106, J107, J108,J109, J110)</f>
        <v>0</v>
      </c>
      <c r="K111" s="23"/>
      <c r="L111" s="248">
        <f>SUM(L106, L107, L108,L109, L110)</f>
        <v>0</v>
      </c>
      <c r="M111" s="248">
        <f>SUM(M106, M107, M108,M109, M110)</f>
        <v>0</v>
      </c>
      <c r="N111" s="248">
        <f>SUM(N106, N107, N108,N109, N110)</f>
        <v>0</v>
      </c>
      <c r="O111" s="248">
        <f>SUM(O106, O107, O108,O109, O110)</f>
        <v>0</v>
      </c>
      <c r="P111" s="23"/>
      <c r="Q111" s="249">
        <f>SUM(Q106, Q107, Q108,Q109, Q110)</f>
        <v>0</v>
      </c>
      <c r="R111" s="249">
        <f>SUM(R106, R107, R108,R109, R110)</f>
        <v>0</v>
      </c>
      <c r="S111" s="249">
        <f>SUM(S106, S107, S108,S109, S110)</f>
        <v>0</v>
      </c>
      <c r="T111" s="249">
        <f>SUM(T106, T107, T108,T109, T110)</f>
        <v>0</v>
      </c>
      <c r="U111" s="24"/>
    </row>
    <row r="112" spans="1:21" ht="29.25" customHeight="1">
      <c r="A112" s="580" t="str">
        <f>'Outcomes &amp; performance measures'!$B$36</f>
        <v>People have easy access to information about the heritage of Barking &amp; Dagenham</v>
      </c>
      <c r="B112" s="231" t="str">
        <f>'Outcomes &amp; performance measures'!C36</f>
        <v>% of enquiry users who are satisfied with access</v>
      </c>
      <c r="C112" s="69">
        <v>0.5</v>
      </c>
      <c r="D112" s="5">
        <v>100</v>
      </c>
      <c r="E112" s="9">
        <f>SUM(E65/D65*D112)</f>
        <v>0</v>
      </c>
      <c r="F112" s="23"/>
      <c r="G112" s="14">
        <f>SUM(G65/D65*D112)</f>
        <v>0</v>
      </c>
      <c r="H112" s="70">
        <f t="shared" si="0"/>
        <v>0</v>
      </c>
      <c r="I112" s="14">
        <f>SUM(I65/D65*D112)</f>
        <v>0</v>
      </c>
      <c r="J112" s="70">
        <f t="shared" si="1"/>
        <v>0</v>
      </c>
      <c r="K112" s="23"/>
      <c r="L112" s="33">
        <f>SUM(L65 /D65*D112)</f>
        <v>0</v>
      </c>
      <c r="M112" s="90">
        <f t="shared" si="2"/>
        <v>0</v>
      </c>
      <c r="N112" s="33">
        <f>SUM(N65/D65*D112)</f>
        <v>0</v>
      </c>
      <c r="O112" s="90">
        <f t="shared" si="3"/>
        <v>0</v>
      </c>
      <c r="P112" s="23"/>
      <c r="Q112" s="34">
        <f>SUM(Q65/D65*D112)</f>
        <v>0</v>
      </c>
      <c r="R112" s="91">
        <f t="shared" si="7"/>
        <v>0</v>
      </c>
      <c r="S112" s="34">
        <f>SUM(S65/D65*D112)</f>
        <v>0</v>
      </c>
      <c r="T112" s="91">
        <f t="shared" si="8"/>
        <v>0</v>
      </c>
      <c r="U112" s="24"/>
    </row>
    <row r="113" spans="1:21" ht="28.5" customHeight="1">
      <c r="A113" s="581"/>
      <c r="B113" s="231" t="str">
        <f>'Outcomes &amp; performance measures'!C37</f>
        <v>Number of pages viewed on the website</v>
      </c>
      <c r="C113" s="69">
        <v>0.2</v>
      </c>
      <c r="D113" s="5">
        <v>100</v>
      </c>
      <c r="E113" s="9">
        <f t="shared" ref="E113:E115" si="10">SUM(E66/D66*D113)</f>
        <v>0</v>
      </c>
      <c r="F113" s="23"/>
      <c r="G113" s="14">
        <f t="shared" ref="G113:G115" si="11">SUM(G66/D66*D113)</f>
        <v>0</v>
      </c>
      <c r="H113" s="70">
        <f t="shared" si="0"/>
        <v>0</v>
      </c>
      <c r="I113" s="14">
        <f t="shared" ref="I113:I115" si="12">SUM(I66/D66*D113)</f>
        <v>0</v>
      </c>
      <c r="J113" s="70">
        <f t="shared" si="1"/>
        <v>0</v>
      </c>
      <c r="K113" s="23"/>
      <c r="L113" s="33">
        <f t="shared" ref="L113:L115" si="13">SUM(L66 /D66*D113)</f>
        <v>0</v>
      </c>
      <c r="M113" s="90">
        <f t="shared" si="2"/>
        <v>0</v>
      </c>
      <c r="N113" s="33">
        <f t="shared" ref="N113:N115" si="14">SUM(N66/D66*D113)</f>
        <v>0</v>
      </c>
      <c r="O113" s="90">
        <f t="shared" si="3"/>
        <v>0</v>
      </c>
      <c r="P113" s="23"/>
      <c r="Q113" s="34">
        <f t="shared" ref="Q113:Q115" si="15">SUM(Q66/D66*D113)</f>
        <v>0</v>
      </c>
      <c r="R113" s="91">
        <f t="shared" si="7"/>
        <v>0</v>
      </c>
      <c r="S113" s="34">
        <f t="shared" ref="S113:S115" si="16">SUM(S66/D66*D113)</f>
        <v>0</v>
      </c>
      <c r="T113" s="91">
        <f t="shared" si="8"/>
        <v>0</v>
      </c>
      <c r="U113" s="24"/>
    </row>
    <row r="114" spans="1:21" ht="24" customHeight="1">
      <c r="A114" s="581"/>
      <c r="B114" s="231" t="str">
        <f>'Outcomes &amp; performance measures'!C38</f>
        <v>No of published Catalogues</v>
      </c>
      <c r="C114" s="69">
        <v>0.15</v>
      </c>
      <c r="D114" s="5">
        <v>100</v>
      </c>
      <c r="E114" s="9">
        <f t="shared" si="10"/>
        <v>0</v>
      </c>
      <c r="F114" s="23"/>
      <c r="G114" s="14">
        <f t="shared" si="11"/>
        <v>0</v>
      </c>
      <c r="H114" s="70">
        <f t="shared" si="0"/>
        <v>0</v>
      </c>
      <c r="I114" s="14">
        <f t="shared" si="12"/>
        <v>0</v>
      </c>
      <c r="J114" s="70">
        <f t="shared" si="1"/>
        <v>0</v>
      </c>
      <c r="K114" s="23"/>
      <c r="L114" s="33">
        <f t="shared" si="13"/>
        <v>0</v>
      </c>
      <c r="M114" s="90">
        <f t="shared" si="2"/>
        <v>0</v>
      </c>
      <c r="N114" s="33">
        <f t="shared" si="14"/>
        <v>0</v>
      </c>
      <c r="O114" s="90">
        <f t="shared" si="3"/>
        <v>0</v>
      </c>
      <c r="P114" s="23"/>
      <c r="Q114" s="34">
        <f t="shared" si="15"/>
        <v>0</v>
      </c>
      <c r="R114" s="91">
        <f t="shared" si="7"/>
        <v>0</v>
      </c>
      <c r="S114" s="34">
        <f t="shared" si="16"/>
        <v>0</v>
      </c>
      <c r="T114" s="91">
        <f t="shared" si="8"/>
        <v>0</v>
      </c>
      <c r="U114" s="24"/>
    </row>
    <row r="115" spans="1:21" ht="24.75" customHeight="1">
      <c r="A115" s="581"/>
      <c r="B115" s="231" t="str">
        <f>'Outcomes &amp; performance measures'!C39</f>
        <v>Number of items requested</v>
      </c>
      <c r="C115" s="69">
        <v>0.15</v>
      </c>
      <c r="D115" s="5">
        <v>100</v>
      </c>
      <c r="E115" s="9">
        <f t="shared" si="10"/>
        <v>0</v>
      </c>
      <c r="F115" s="23"/>
      <c r="G115" s="14">
        <f t="shared" si="11"/>
        <v>0</v>
      </c>
      <c r="H115" s="70">
        <f t="shared" si="0"/>
        <v>0</v>
      </c>
      <c r="I115" s="14">
        <f t="shared" si="12"/>
        <v>0</v>
      </c>
      <c r="J115" s="70">
        <f t="shared" si="1"/>
        <v>0</v>
      </c>
      <c r="K115" s="23"/>
      <c r="L115" s="33">
        <f t="shared" si="13"/>
        <v>0</v>
      </c>
      <c r="M115" s="90">
        <f t="shared" si="2"/>
        <v>0</v>
      </c>
      <c r="N115" s="33">
        <f t="shared" si="14"/>
        <v>0</v>
      </c>
      <c r="O115" s="90">
        <f t="shared" si="3"/>
        <v>0</v>
      </c>
      <c r="P115" s="23"/>
      <c r="Q115" s="34">
        <f t="shared" si="15"/>
        <v>0</v>
      </c>
      <c r="R115" s="91">
        <f t="shared" si="7"/>
        <v>0</v>
      </c>
      <c r="S115" s="34">
        <f t="shared" si="16"/>
        <v>0</v>
      </c>
      <c r="T115" s="91">
        <f t="shared" si="8"/>
        <v>0</v>
      </c>
      <c r="U115" s="24"/>
    </row>
    <row r="116" spans="1:21" ht="24.75" customHeight="1">
      <c r="A116" s="581"/>
      <c r="B116" s="231">
        <f>'Outcomes &amp; performance measures'!C40</f>
        <v>0</v>
      </c>
      <c r="C116" s="69"/>
      <c r="D116" s="5"/>
      <c r="E116" s="9"/>
      <c r="F116" s="23"/>
      <c r="G116" s="14"/>
      <c r="H116" s="70"/>
      <c r="I116" s="14"/>
      <c r="J116" s="70"/>
      <c r="K116" s="23"/>
      <c r="L116" s="33"/>
      <c r="M116" s="90"/>
      <c r="N116" s="33"/>
      <c r="O116" s="90"/>
      <c r="P116" s="23"/>
      <c r="Q116" s="34"/>
      <c r="R116" s="91"/>
      <c r="S116" s="34"/>
      <c r="T116" s="91"/>
      <c r="U116" s="24"/>
    </row>
    <row r="117" spans="1:21" ht="24.75" customHeight="1">
      <c r="A117" s="581"/>
      <c r="B117" s="231">
        <f>'Outcomes &amp; performance measures'!C41</f>
        <v>0</v>
      </c>
      <c r="C117" s="69"/>
      <c r="D117" s="5"/>
      <c r="E117" s="9"/>
      <c r="F117" s="23"/>
      <c r="G117" s="14"/>
      <c r="H117" s="70"/>
      <c r="I117" s="14"/>
      <c r="J117" s="70"/>
      <c r="K117" s="23"/>
      <c r="L117" s="33"/>
      <c r="M117" s="90"/>
      <c r="N117" s="33"/>
      <c r="O117" s="90"/>
      <c r="P117" s="23"/>
      <c r="Q117" s="34"/>
      <c r="R117" s="91"/>
      <c r="S117" s="34"/>
      <c r="T117" s="91"/>
      <c r="U117" s="24"/>
    </row>
    <row r="118" spans="1:21" ht="25.5" customHeight="1">
      <c r="A118" s="585"/>
      <c r="B118" s="232" t="s">
        <v>409</v>
      </c>
      <c r="C118" s="237">
        <f>SUM(C112,C113, C114, C115,C116, C117)</f>
        <v>1</v>
      </c>
      <c r="D118" s="239">
        <f>SUM(D112,D113, D114, D115,D116, D117)</f>
        <v>400</v>
      </c>
      <c r="E118" s="239">
        <f>SUM(E112,E113, E114, E115,E116, E117)</f>
        <v>0</v>
      </c>
      <c r="F118" s="23"/>
      <c r="G118" s="240">
        <f>SUM(G112,G113, G114, G115,G116, G117)</f>
        <v>0</v>
      </c>
      <c r="H118" s="240">
        <f t="shared" ref="H118:O118" si="17">SUM(H112,H113, H114, H115,H116, H117)</f>
        <v>0</v>
      </c>
      <c r="I118" s="240">
        <f t="shared" si="17"/>
        <v>0</v>
      </c>
      <c r="J118" s="240">
        <f t="shared" si="17"/>
        <v>0</v>
      </c>
      <c r="K118" s="23"/>
      <c r="L118" s="248">
        <f t="shared" si="17"/>
        <v>0</v>
      </c>
      <c r="M118" s="248">
        <f t="shared" si="17"/>
        <v>0</v>
      </c>
      <c r="N118" s="248">
        <f t="shared" si="17"/>
        <v>0</v>
      </c>
      <c r="O118" s="248">
        <f t="shared" si="17"/>
        <v>0</v>
      </c>
      <c r="P118" s="23"/>
      <c r="Q118" s="249">
        <f>SUM(Q112,Q113, Q114, Q115,Q116, Q117)</f>
        <v>0</v>
      </c>
      <c r="R118" s="249">
        <f t="shared" ref="R118:T118" si="18">SUM(R112,R113, R114, R115,R116, R117)</f>
        <v>0</v>
      </c>
      <c r="S118" s="249">
        <f t="shared" si="18"/>
        <v>0</v>
      </c>
      <c r="T118" s="249">
        <f t="shared" si="18"/>
        <v>0</v>
      </c>
      <c r="U118" s="24"/>
    </row>
    <row r="119" spans="1:21" ht="30.75" customHeight="1">
      <c r="A119" s="580" t="str">
        <f>'Outcomes &amp; performance measures'!$B$42</f>
        <v>The physical &amp; intellectual history of Barking &amp; Dagenham is preserved &amp; interpreted</v>
      </c>
      <c r="B119" s="231" t="str">
        <f>'Outcomes &amp; performance measures'!C42</f>
        <v>Number of exhibitions</v>
      </c>
      <c r="C119" s="69">
        <v>0.5</v>
      </c>
      <c r="D119" s="5">
        <v>100</v>
      </c>
      <c r="E119" s="9">
        <f>SUM(E71/D71*D119)</f>
        <v>0</v>
      </c>
      <c r="F119" s="23"/>
      <c r="G119" s="14">
        <f>SUM(G71/D71*D119)</f>
        <v>0</v>
      </c>
      <c r="H119" s="70">
        <f t="shared" si="0"/>
        <v>0</v>
      </c>
      <c r="I119" s="14">
        <f>SUM(I71/D71*D119)</f>
        <v>0</v>
      </c>
      <c r="J119" s="70">
        <f t="shared" si="1"/>
        <v>0</v>
      </c>
      <c r="K119" s="23"/>
      <c r="L119" s="33">
        <f>SUM(L71/D71*D119)</f>
        <v>0</v>
      </c>
      <c r="M119" s="90">
        <f t="shared" si="2"/>
        <v>0</v>
      </c>
      <c r="N119" s="33">
        <f>SUM(N71/D71*D119)</f>
        <v>0</v>
      </c>
      <c r="O119" s="90">
        <f t="shared" si="3"/>
        <v>0</v>
      </c>
      <c r="P119" s="23"/>
      <c r="Q119" s="34">
        <f>SUM(Q71/D71*D119)</f>
        <v>0</v>
      </c>
      <c r="R119" s="91">
        <f t="shared" si="7"/>
        <v>0</v>
      </c>
      <c r="S119" s="34">
        <f>SUM(S71/D71*D119)</f>
        <v>0</v>
      </c>
      <c r="T119" s="91">
        <f t="shared" si="8"/>
        <v>0</v>
      </c>
      <c r="U119" s="24"/>
    </row>
    <row r="120" spans="1:21" ht="32.25" customHeight="1">
      <c r="A120" s="581"/>
      <c r="B120" s="231" t="str">
        <f>'Outcomes &amp; performance measures'!C43</f>
        <v xml:space="preserve">Museum Accreditation (2=accredited, 1=partly accredited, 0=accredited) </v>
      </c>
      <c r="C120" s="69">
        <v>0.5</v>
      </c>
      <c r="D120" s="5">
        <v>100</v>
      </c>
      <c r="E120" s="9">
        <f>SUM(E72/D72*D120)</f>
        <v>100</v>
      </c>
      <c r="F120" s="23"/>
      <c r="G120" s="14">
        <f>SUM(G72/D72*D120)</f>
        <v>0</v>
      </c>
      <c r="H120" s="70">
        <f t="shared" si="0"/>
        <v>0</v>
      </c>
      <c r="I120" s="14">
        <f>SUM(I72/D72*D120)</f>
        <v>100</v>
      </c>
      <c r="J120" s="70">
        <f t="shared" si="1"/>
        <v>50</v>
      </c>
      <c r="K120" s="23"/>
      <c r="L120" s="33">
        <f>SUM(L72/D72*D120)</f>
        <v>0</v>
      </c>
      <c r="M120" s="90">
        <f t="shared" si="2"/>
        <v>0</v>
      </c>
      <c r="N120" s="33">
        <f>SUM(N72/D72*D120)</f>
        <v>100</v>
      </c>
      <c r="O120" s="90">
        <f t="shared" si="3"/>
        <v>50</v>
      </c>
      <c r="P120" s="23"/>
      <c r="Q120" s="34">
        <f>SUM(Q72/D72*D120)</f>
        <v>0</v>
      </c>
      <c r="R120" s="91">
        <f t="shared" si="7"/>
        <v>0</v>
      </c>
      <c r="S120" s="34">
        <f>SUM(S72/D72*D120)</f>
        <v>100</v>
      </c>
      <c r="T120" s="91">
        <f t="shared" si="8"/>
        <v>50</v>
      </c>
      <c r="U120" s="24"/>
    </row>
    <row r="121" spans="1:21" ht="27.75" customHeight="1">
      <c r="A121" s="581"/>
      <c r="B121" s="231">
        <f>'Outcomes &amp; performance measures'!C44</f>
        <v>0</v>
      </c>
      <c r="C121" s="69"/>
      <c r="D121" s="5"/>
      <c r="E121" s="9"/>
      <c r="F121" s="111"/>
      <c r="G121" s="70"/>
      <c r="H121" s="70"/>
      <c r="I121" s="70"/>
      <c r="J121" s="70"/>
      <c r="K121" s="111"/>
      <c r="L121" s="90"/>
      <c r="M121" s="90"/>
      <c r="N121" s="90"/>
      <c r="O121" s="90"/>
      <c r="P121" s="111"/>
      <c r="Q121" s="91"/>
      <c r="R121" s="91"/>
      <c r="S121" s="91"/>
      <c r="T121" s="91"/>
      <c r="U121" s="24"/>
    </row>
    <row r="122" spans="1:21" ht="24.75" customHeight="1">
      <c r="A122" s="581"/>
      <c r="B122" s="231">
        <f>'Outcomes &amp; performance measures'!C45</f>
        <v>0</v>
      </c>
      <c r="C122" s="69"/>
      <c r="D122" s="5"/>
      <c r="E122" s="9"/>
      <c r="F122" s="23"/>
      <c r="G122" s="70"/>
      <c r="H122" s="70"/>
      <c r="I122" s="70"/>
      <c r="J122" s="70"/>
      <c r="K122" s="23"/>
      <c r="L122" s="33"/>
      <c r="M122" s="90"/>
      <c r="N122" s="33"/>
      <c r="O122" s="90"/>
      <c r="P122" s="23"/>
      <c r="Q122" s="34"/>
      <c r="R122" s="91"/>
      <c r="S122" s="34"/>
      <c r="T122" s="91"/>
      <c r="U122" s="24"/>
    </row>
    <row r="123" spans="1:21" ht="30.75" customHeight="1" thickBot="1">
      <c r="A123" s="582"/>
      <c r="B123" s="306" t="s">
        <v>410</v>
      </c>
      <c r="C123" s="341">
        <f>SUM(C119, C120,C121, C122)</f>
        <v>1</v>
      </c>
      <c r="D123" s="342">
        <f>SUM(D119, D120,D121, D122)</f>
        <v>200</v>
      </c>
      <c r="E123" s="343">
        <f>SUM(E119, E120,E121, E122)</f>
        <v>100</v>
      </c>
      <c r="F123" s="344"/>
      <c r="G123" s="345">
        <f>SUM(G119, G120,G121, G122)</f>
        <v>0</v>
      </c>
      <c r="H123" s="345">
        <f>SUM(H119, H120,H121, H122)</f>
        <v>0</v>
      </c>
      <c r="I123" s="345">
        <f>SUM(I119, I120,I121, I122)</f>
        <v>100</v>
      </c>
      <c r="J123" s="345">
        <f>SUM(J119, J120,J121, J122)</f>
        <v>50</v>
      </c>
      <c r="K123" s="344"/>
      <c r="L123" s="346">
        <f>SUM(L119, L120,L121, L122)</f>
        <v>0</v>
      </c>
      <c r="M123" s="346">
        <f>SUM(M119, M120,M121, M122)</f>
        <v>0</v>
      </c>
      <c r="N123" s="346">
        <f>SUM(N119, N120,N121, N122)</f>
        <v>100</v>
      </c>
      <c r="O123" s="346">
        <f>SUM(O119, O120,O121, O122)</f>
        <v>50</v>
      </c>
      <c r="P123" s="344"/>
      <c r="Q123" s="347">
        <f>SUM(Q119, Q120,Q121, Q122)</f>
        <v>0</v>
      </c>
      <c r="R123" s="347">
        <f>SUM(R119, R120,R121, R122)</f>
        <v>0</v>
      </c>
      <c r="S123" s="347">
        <f>SUM(S119, S120,S121, S122)</f>
        <v>100</v>
      </c>
      <c r="T123" s="347">
        <f>SUM(T119, T120,T121, T122)</f>
        <v>50</v>
      </c>
      <c r="U123" s="348"/>
    </row>
    <row r="124" spans="1:21" ht="21.75" customHeight="1">
      <c r="A124" s="60"/>
      <c r="B124" s="55"/>
    </row>
    <row r="125" spans="1:21">
      <c r="A125" s="60"/>
      <c r="B125" s="55"/>
    </row>
    <row r="126" spans="1:21">
      <c r="A126" s="60"/>
      <c r="B126" s="55"/>
    </row>
    <row r="127" spans="1:21">
      <c r="A127" s="60"/>
      <c r="B127" s="55"/>
    </row>
    <row r="128" spans="1:21">
      <c r="A128" s="60"/>
      <c r="B128" s="55"/>
    </row>
    <row r="129" spans="1:2">
      <c r="A129" s="60"/>
      <c r="B129" s="55"/>
    </row>
    <row r="130" spans="1:2">
      <c r="A130" s="60"/>
      <c r="B130" s="55"/>
    </row>
    <row r="131" spans="1:2">
      <c r="A131" s="60"/>
      <c r="B131" s="55"/>
    </row>
    <row r="132" spans="1:2">
      <c r="A132" s="60"/>
      <c r="B132" s="55"/>
    </row>
    <row r="133" spans="1:2">
      <c r="A133" s="60"/>
      <c r="B133" s="55"/>
    </row>
    <row r="134" spans="1:2">
      <c r="A134" s="60"/>
      <c r="B134" s="55"/>
    </row>
    <row r="135" spans="1:2">
      <c r="A135" s="60"/>
      <c r="B135" s="55"/>
    </row>
    <row r="136" spans="1:2">
      <c r="A136" s="60"/>
      <c r="B136" s="55"/>
    </row>
    <row r="137" spans="1:2">
      <c r="A137" s="60"/>
      <c r="B137" s="55"/>
    </row>
    <row r="138" spans="1:2">
      <c r="A138" s="60"/>
      <c r="B138" s="55"/>
    </row>
    <row r="139" spans="1:2">
      <c r="A139" s="60"/>
      <c r="B139" s="55"/>
    </row>
    <row r="140" spans="1:2">
      <c r="A140" s="60"/>
      <c r="B140" s="55"/>
    </row>
    <row r="141" spans="1:2">
      <c r="A141" s="60"/>
      <c r="B141" s="55"/>
    </row>
    <row r="142" spans="1:2">
      <c r="A142" s="60"/>
      <c r="B142" s="55"/>
    </row>
    <row r="143" spans="1:2">
      <c r="A143" s="60"/>
      <c r="B143" s="55"/>
    </row>
    <row r="144" spans="1:2">
      <c r="A144" s="60"/>
      <c r="B144" s="55"/>
    </row>
    <row r="145" spans="1:2">
      <c r="A145" s="60"/>
      <c r="B145" s="55"/>
    </row>
    <row r="146" spans="1:2">
      <c r="A146" s="60"/>
      <c r="B146" s="55"/>
    </row>
    <row r="147" spans="1:2">
      <c r="A147" s="60"/>
      <c r="B147" s="55"/>
    </row>
    <row r="148" spans="1:2">
      <c r="A148" s="60"/>
      <c r="B148" s="55"/>
    </row>
    <row r="149" spans="1:2">
      <c r="A149" s="60"/>
      <c r="B149" s="55"/>
    </row>
    <row r="150" spans="1:2">
      <c r="A150" s="60"/>
      <c r="B150" s="55"/>
    </row>
    <row r="151" spans="1:2">
      <c r="A151" s="60"/>
      <c r="B151" s="55"/>
    </row>
    <row r="152" spans="1:2">
      <c r="A152" s="60"/>
      <c r="B152" s="55"/>
    </row>
    <row r="153" spans="1:2">
      <c r="A153" s="60"/>
      <c r="B153" s="55"/>
    </row>
    <row r="154" spans="1:2">
      <c r="A154" s="60"/>
      <c r="B154" s="55"/>
    </row>
    <row r="155" spans="1:2">
      <c r="A155" s="60"/>
      <c r="B155" s="55"/>
    </row>
    <row r="156" spans="1:2">
      <c r="A156" s="60"/>
      <c r="B156" s="55"/>
    </row>
    <row r="157" spans="1:2">
      <c r="A157" s="60"/>
      <c r="B157" s="55"/>
    </row>
    <row r="158" spans="1:2">
      <c r="A158" s="60"/>
      <c r="B158" s="55"/>
    </row>
    <row r="159" spans="1:2">
      <c r="A159" s="60"/>
      <c r="B159" s="55"/>
    </row>
    <row r="160" spans="1:2">
      <c r="A160" s="60"/>
      <c r="B160" s="55"/>
    </row>
    <row r="161" spans="1:2">
      <c r="A161" s="60"/>
      <c r="B161" s="55"/>
    </row>
    <row r="162" spans="1:2">
      <c r="A162" s="60"/>
      <c r="B162" s="55"/>
    </row>
    <row r="163" spans="1:2">
      <c r="A163" s="60"/>
      <c r="B163" s="55"/>
    </row>
    <row r="164" spans="1:2">
      <c r="A164" s="60"/>
      <c r="B164" s="55"/>
    </row>
    <row r="165" spans="1:2">
      <c r="A165" s="60"/>
      <c r="B165" s="55"/>
    </row>
    <row r="166" spans="1:2">
      <c r="A166" s="60"/>
      <c r="B166" s="55"/>
    </row>
    <row r="167" spans="1:2">
      <c r="A167" s="60"/>
      <c r="B167" s="55"/>
    </row>
    <row r="168" spans="1:2">
      <c r="A168" s="60"/>
      <c r="B168" s="55"/>
    </row>
    <row r="169" spans="1:2">
      <c r="A169" s="60"/>
      <c r="B169" s="55"/>
    </row>
    <row r="170" spans="1:2">
      <c r="A170" s="60"/>
      <c r="B170" s="55"/>
    </row>
    <row r="171" spans="1:2">
      <c r="A171" s="60"/>
      <c r="B171" s="55"/>
    </row>
    <row r="172" spans="1:2">
      <c r="A172" s="60"/>
      <c r="B172" s="55"/>
    </row>
    <row r="173" spans="1:2">
      <c r="A173" s="60"/>
      <c r="B173" s="55"/>
    </row>
    <row r="174" spans="1:2">
      <c r="A174" s="60"/>
      <c r="B174" s="55"/>
    </row>
    <row r="175" spans="1:2">
      <c r="A175" s="60"/>
      <c r="B175" s="55"/>
    </row>
    <row r="176" spans="1:2">
      <c r="A176" s="60"/>
      <c r="B176" s="55"/>
    </row>
    <row r="177" spans="1:2">
      <c r="A177" s="60"/>
      <c r="B177" s="55"/>
    </row>
    <row r="178" spans="1:2">
      <c r="A178" s="60"/>
      <c r="B178" s="55"/>
    </row>
    <row r="179" spans="1:2">
      <c r="A179" s="60"/>
      <c r="B179" s="55"/>
    </row>
    <row r="180" spans="1:2">
      <c r="A180" s="60"/>
      <c r="B180" s="55"/>
    </row>
    <row r="181" spans="1:2">
      <c r="A181" s="60"/>
      <c r="B181" s="55"/>
    </row>
    <row r="182" spans="1:2">
      <c r="A182" s="60"/>
      <c r="B182" s="55"/>
    </row>
    <row r="183" spans="1:2">
      <c r="A183" s="60"/>
      <c r="B183" s="55"/>
    </row>
    <row r="184" spans="1:2">
      <c r="A184" s="60"/>
      <c r="B184" s="55"/>
    </row>
    <row r="185" spans="1:2">
      <c r="A185" s="60"/>
      <c r="B185" s="55"/>
    </row>
    <row r="186" spans="1:2">
      <c r="A186" s="60"/>
      <c r="B186" s="55"/>
    </row>
    <row r="187" spans="1:2">
      <c r="A187" s="60"/>
      <c r="B187" s="55"/>
    </row>
    <row r="188" spans="1:2">
      <c r="A188" s="60"/>
      <c r="B188" s="55"/>
    </row>
    <row r="189" spans="1:2">
      <c r="A189" s="60"/>
      <c r="B189" s="55"/>
    </row>
    <row r="190" spans="1:2">
      <c r="A190" s="60"/>
      <c r="B190" s="55"/>
    </row>
    <row r="191" spans="1:2">
      <c r="A191" s="60"/>
      <c r="B191" s="55"/>
    </row>
    <row r="192" spans="1:2">
      <c r="B192" s="55"/>
    </row>
    <row r="193" spans="2:2">
      <c r="B193" s="55"/>
    </row>
    <row r="194" spans="2:2">
      <c r="B194" s="55"/>
    </row>
    <row r="195" spans="2:2">
      <c r="B195" s="55"/>
    </row>
    <row r="196" spans="2:2">
      <c r="B196" s="55"/>
    </row>
    <row r="197" spans="2:2">
      <c r="B197" s="55"/>
    </row>
    <row r="198" spans="2:2">
      <c r="B198" s="55"/>
    </row>
    <row r="199" spans="2:2">
      <c r="B199" s="55"/>
    </row>
    <row r="200" spans="2:2">
      <c r="B200" s="55"/>
    </row>
    <row r="201" spans="2:2">
      <c r="B201" s="55"/>
    </row>
    <row r="202" spans="2:2">
      <c r="B202" s="55"/>
    </row>
    <row r="203" spans="2:2">
      <c r="B203" s="55"/>
    </row>
    <row r="204" spans="2:2">
      <c r="B204" s="55"/>
    </row>
    <row r="205" spans="2:2">
      <c r="B205" s="55"/>
    </row>
    <row r="206" spans="2:2">
      <c r="B206" s="55"/>
    </row>
    <row r="207" spans="2:2">
      <c r="B207" s="55"/>
    </row>
    <row r="208" spans="2:2">
      <c r="B208" s="55"/>
    </row>
    <row r="209" spans="2:2">
      <c r="B209" s="55"/>
    </row>
    <row r="210" spans="2:2">
      <c r="B210" s="55"/>
    </row>
    <row r="211" spans="2:2">
      <c r="B211" s="55"/>
    </row>
    <row r="212" spans="2:2">
      <c r="B212" s="55"/>
    </row>
    <row r="213" spans="2:2">
      <c r="B213" s="55"/>
    </row>
    <row r="214" spans="2:2">
      <c r="B214" s="55"/>
    </row>
    <row r="215" spans="2:2">
      <c r="B215" s="55"/>
    </row>
    <row r="216" spans="2:2">
      <c r="B216" s="55"/>
    </row>
    <row r="217" spans="2:2">
      <c r="B217" s="55"/>
    </row>
    <row r="218" spans="2:2">
      <c r="B218" s="55"/>
    </row>
    <row r="219" spans="2:2">
      <c r="B219" s="55"/>
    </row>
    <row r="220" spans="2:2">
      <c r="B220" s="55"/>
    </row>
    <row r="221" spans="2:2">
      <c r="B221" s="55"/>
    </row>
    <row r="222" spans="2:2">
      <c r="B222" s="55"/>
    </row>
    <row r="223" spans="2:2">
      <c r="B223" s="55"/>
    </row>
    <row r="224" spans="2:2">
      <c r="B224" s="55"/>
    </row>
    <row r="225" spans="2:2">
      <c r="B225" s="55"/>
    </row>
    <row r="226" spans="2:2">
      <c r="B226" s="55"/>
    </row>
    <row r="227" spans="2:2">
      <c r="B227" s="55"/>
    </row>
    <row r="228" spans="2:2">
      <c r="B228" s="55"/>
    </row>
    <row r="229" spans="2:2">
      <c r="B229" s="55"/>
    </row>
    <row r="230" spans="2:2">
      <c r="B230" s="55"/>
    </row>
    <row r="231" spans="2:2">
      <c r="B231" s="55"/>
    </row>
    <row r="232" spans="2:2">
      <c r="B232" s="55"/>
    </row>
    <row r="233" spans="2:2">
      <c r="B233" s="55"/>
    </row>
    <row r="234" spans="2:2">
      <c r="B234" s="55"/>
    </row>
    <row r="235" spans="2:2">
      <c r="B235" s="55"/>
    </row>
    <row r="236" spans="2:2">
      <c r="B236" s="55"/>
    </row>
    <row r="237" spans="2:2">
      <c r="B237" s="55"/>
    </row>
    <row r="238" spans="2:2">
      <c r="B238" s="55"/>
    </row>
    <row r="239" spans="2:2">
      <c r="B239" s="55"/>
    </row>
    <row r="240" spans="2:2">
      <c r="B240" s="55"/>
    </row>
    <row r="241" spans="2:2">
      <c r="B241" s="55"/>
    </row>
    <row r="242" spans="2:2">
      <c r="B242" s="55"/>
    </row>
    <row r="243" spans="2:2">
      <c r="B243" s="55"/>
    </row>
    <row r="244" spans="2:2">
      <c r="B244" s="55"/>
    </row>
    <row r="245" spans="2:2">
      <c r="B245" s="55"/>
    </row>
    <row r="246" spans="2:2">
      <c r="B246" s="55"/>
    </row>
    <row r="247" spans="2:2">
      <c r="B247" s="55"/>
    </row>
    <row r="248" spans="2:2">
      <c r="B248" s="55"/>
    </row>
    <row r="249" spans="2:2">
      <c r="B249" s="55"/>
    </row>
    <row r="250" spans="2:2">
      <c r="B250" s="55"/>
    </row>
    <row r="251" spans="2:2">
      <c r="B251" s="55"/>
    </row>
    <row r="252" spans="2:2">
      <c r="B252" s="55"/>
    </row>
    <row r="253" spans="2:2">
      <c r="B253" s="55"/>
    </row>
    <row r="254" spans="2:2">
      <c r="B254" s="55"/>
    </row>
    <row r="255" spans="2:2">
      <c r="B255" s="55"/>
    </row>
    <row r="256" spans="2:2">
      <c r="B256" s="55"/>
    </row>
    <row r="257" spans="2:2">
      <c r="B257" s="55"/>
    </row>
    <row r="258" spans="2:2">
      <c r="B258" s="55"/>
    </row>
    <row r="259" spans="2:2">
      <c r="B259" s="55"/>
    </row>
    <row r="260" spans="2:2">
      <c r="B260" s="55"/>
    </row>
    <row r="261" spans="2:2">
      <c r="B261" s="55"/>
    </row>
    <row r="262" spans="2:2">
      <c r="B262" s="55"/>
    </row>
    <row r="263" spans="2:2">
      <c r="B263" s="55"/>
    </row>
    <row r="264" spans="2:2">
      <c r="B264" s="55"/>
    </row>
    <row r="265" spans="2:2">
      <c r="B265" s="55"/>
    </row>
    <row r="266" spans="2:2">
      <c r="B266" s="55"/>
    </row>
    <row r="267" spans="2:2">
      <c r="B267" s="55"/>
    </row>
    <row r="268" spans="2:2">
      <c r="B268" s="55"/>
    </row>
    <row r="269" spans="2:2">
      <c r="B269" s="55"/>
    </row>
    <row r="270" spans="2:2">
      <c r="B270" s="55"/>
    </row>
    <row r="271" spans="2:2">
      <c r="B271" s="55"/>
    </row>
    <row r="272" spans="2:2">
      <c r="B272" s="55"/>
    </row>
    <row r="273" spans="2:2">
      <c r="B273" s="55"/>
    </row>
    <row r="274" spans="2:2">
      <c r="B274" s="55"/>
    </row>
    <row r="275" spans="2:2">
      <c r="B275" s="55"/>
    </row>
    <row r="276" spans="2:2">
      <c r="B276" s="55"/>
    </row>
    <row r="277" spans="2:2">
      <c r="B277" s="55"/>
    </row>
    <row r="278" spans="2:2">
      <c r="B278" s="55"/>
    </row>
    <row r="279" spans="2:2">
      <c r="B279" s="55"/>
    </row>
    <row r="280" spans="2:2">
      <c r="B280" s="55"/>
    </row>
    <row r="281" spans="2:2">
      <c r="B281" s="55"/>
    </row>
    <row r="282" spans="2:2">
      <c r="B282" s="55"/>
    </row>
    <row r="283" spans="2:2">
      <c r="B283" s="55"/>
    </row>
    <row r="284" spans="2:2">
      <c r="B284" s="55"/>
    </row>
    <row r="285" spans="2:2">
      <c r="B285" s="55"/>
    </row>
    <row r="286" spans="2:2">
      <c r="B286" s="55"/>
    </row>
    <row r="287" spans="2:2">
      <c r="B287" s="55"/>
    </row>
    <row r="288" spans="2:2">
      <c r="B288" s="55"/>
    </row>
    <row r="289" spans="2:2">
      <c r="B289" s="55"/>
    </row>
    <row r="290" spans="2:2">
      <c r="B290" s="55"/>
    </row>
    <row r="291" spans="2:2">
      <c r="B291" s="55"/>
    </row>
    <row r="292" spans="2:2">
      <c r="B292" s="55"/>
    </row>
    <row r="293" spans="2:2">
      <c r="B293" s="55"/>
    </row>
    <row r="294" spans="2:2">
      <c r="B294" s="55"/>
    </row>
    <row r="295" spans="2:2">
      <c r="B295" s="55"/>
    </row>
    <row r="296" spans="2:2">
      <c r="B296" s="55"/>
    </row>
    <row r="297" spans="2:2">
      <c r="B297" s="55"/>
    </row>
    <row r="298" spans="2:2">
      <c r="B298" s="55"/>
    </row>
    <row r="299" spans="2:2">
      <c r="B299" s="55"/>
    </row>
    <row r="300" spans="2:2">
      <c r="B300" s="55"/>
    </row>
    <row r="301" spans="2:2">
      <c r="B301" s="55"/>
    </row>
    <row r="302" spans="2:2">
      <c r="B302" s="55"/>
    </row>
    <row r="303" spans="2:2">
      <c r="B303" s="55"/>
    </row>
    <row r="304" spans="2:2">
      <c r="B304" s="55"/>
    </row>
    <row r="305" spans="2:2">
      <c r="B305" s="55"/>
    </row>
    <row r="306" spans="2:2">
      <c r="B306" s="55"/>
    </row>
    <row r="307" spans="2:2">
      <c r="B307" s="55"/>
    </row>
    <row r="308" spans="2:2">
      <c r="B308" s="55"/>
    </row>
    <row r="309" spans="2:2">
      <c r="B309" s="55"/>
    </row>
    <row r="310" spans="2:2">
      <c r="B310" s="55"/>
    </row>
    <row r="311" spans="2:2">
      <c r="B311" s="55"/>
    </row>
    <row r="312" spans="2:2">
      <c r="B312" s="55"/>
    </row>
    <row r="313" spans="2:2">
      <c r="B313" s="55"/>
    </row>
    <row r="314" spans="2:2">
      <c r="B314" s="55"/>
    </row>
    <row r="315" spans="2:2">
      <c r="B315" s="55"/>
    </row>
    <row r="316" spans="2:2">
      <c r="B316" s="55"/>
    </row>
    <row r="317" spans="2:2">
      <c r="B317" s="55"/>
    </row>
    <row r="318" spans="2:2">
      <c r="B318" s="55"/>
    </row>
    <row r="319" spans="2:2">
      <c r="B319" s="55"/>
    </row>
    <row r="320" spans="2:2">
      <c r="B320" s="55"/>
    </row>
    <row r="321" spans="2:2">
      <c r="B321" s="55"/>
    </row>
    <row r="322" spans="2:2">
      <c r="B322" s="55"/>
    </row>
    <row r="323" spans="2:2">
      <c r="B323" s="55"/>
    </row>
    <row r="324" spans="2:2">
      <c r="B324" s="55"/>
    </row>
    <row r="325" spans="2:2">
      <c r="B325" s="55"/>
    </row>
    <row r="326" spans="2:2">
      <c r="B326" s="55"/>
    </row>
    <row r="327" spans="2:2">
      <c r="B327" s="55"/>
    </row>
    <row r="328" spans="2:2">
      <c r="B328" s="55"/>
    </row>
    <row r="329" spans="2:2">
      <c r="B329" s="55"/>
    </row>
    <row r="330" spans="2:2">
      <c r="B330" s="55"/>
    </row>
    <row r="331" spans="2:2">
      <c r="B331" s="55"/>
    </row>
    <row r="332" spans="2:2">
      <c r="B332" s="55"/>
    </row>
    <row r="333" spans="2:2">
      <c r="B333" s="55"/>
    </row>
    <row r="334" spans="2:2">
      <c r="B334" s="55"/>
    </row>
    <row r="335" spans="2:2">
      <c r="B335" s="55"/>
    </row>
    <row r="336" spans="2:2">
      <c r="B336" s="55"/>
    </row>
    <row r="337" spans="2:2">
      <c r="B337" s="55"/>
    </row>
    <row r="338" spans="2:2">
      <c r="B338" s="55"/>
    </row>
    <row r="339" spans="2:2">
      <c r="B339" s="55"/>
    </row>
    <row r="340" spans="2:2">
      <c r="B340" s="55"/>
    </row>
    <row r="341" spans="2:2">
      <c r="B341" s="55"/>
    </row>
    <row r="342" spans="2:2">
      <c r="B342" s="55"/>
    </row>
    <row r="343" spans="2:2">
      <c r="B343" s="55"/>
    </row>
    <row r="344" spans="2:2">
      <c r="B344" s="55"/>
    </row>
    <row r="345" spans="2:2">
      <c r="B345" s="55"/>
    </row>
    <row r="346" spans="2:2">
      <c r="B346" s="55"/>
    </row>
    <row r="347" spans="2:2">
      <c r="B347" s="55"/>
    </row>
    <row r="348" spans="2:2">
      <c r="B348" s="55"/>
    </row>
    <row r="349" spans="2:2">
      <c r="B349" s="55"/>
    </row>
    <row r="350" spans="2:2">
      <c r="B350" s="55"/>
    </row>
    <row r="351" spans="2:2">
      <c r="B351" s="55"/>
    </row>
    <row r="352" spans="2:2">
      <c r="B352" s="55"/>
    </row>
    <row r="353" spans="2:2">
      <c r="B353" s="55"/>
    </row>
    <row r="354" spans="2:2">
      <c r="B354" s="55"/>
    </row>
    <row r="355" spans="2:2">
      <c r="B355" s="55"/>
    </row>
    <row r="356" spans="2:2">
      <c r="B356" s="55"/>
    </row>
    <row r="357" spans="2:2">
      <c r="B357" s="55"/>
    </row>
    <row r="358" spans="2:2">
      <c r="B358" s="55"/>
    </row>
    <row r="359" spans="2:2">
      <c r="B359" s="55"/>
    </row>
    <row r="360" spans="2:2">
      <c r="B360" s="55"/>
    </row>
    <row r="361" spans="2:2">
      <c r="B361" s="55"/>
    </row>
    <row r="362" spans="2:2">
      <c r="B362" s="55"/>
    </row>
    <row r="363" spans="2:2">
      <c r="B363" s="55"/>
    </row>
    <row r="364" spans="2:2">
      <c r="B364" s="55"/>
    </row>
    <row r="365" spans="2:2">
      <c r="B365" s="55"/>
    </row>
    <row r="366" spans="2:2">
      <c r="B366" s="55"/>
    </row>
    <row r="367" spans="2:2">
      <c r="B367" s="55"/>
    </row>
    <row r="368" spans="2:2">
      <c r="B368" s="55"/>
    </row>
    <row r="369" spans="2:2">
      <c r="B369" s="55"/>
    </row>
    <row r="370" spans="2:2">
      <c r="B370" s="55"/>
    </row>
    <row r="371" spans="2:2">
      <c r="B371" s="55"/>
    </row>
    <row r="372" spans="2:2">
      <c r="B372" s="55"/>
    </row>
    <row r="373" spans="2:2">
      <c r="B373" s="55"/>
    </row>
    <row r="374" spans="2:2">
      <c r="B374" s="55"/>
    </row>
    <row r="375" spans="2:2">
      <c r="B375" s="55"/>
    </row>
    <row r="376" spans="2:2">
      <c r="B376" s="55"/>
    </row>
    <row r="377" spans="2:2">
      <c r="B377" s="55"/>
    </row>
    <row r="378" spans="2:2">
      <c r="B378" s="55"/>
    </row>
    <row r="379" spans="2:2">
      <c r="B379" s="55"/>
    </row>
    <row r="380" spans="2:2">
      <c r="B380" s="55"/>
    </row>
    <row r="381" spans="2:2">
      <c r="B381" s="55"/>
    </row>
    <row r="382" spans="2:2">
      <c r="B382" s="55"/>
    </row>
    <row r="383" spans="2:2">
      <c r="B383" s="55"/>
    </row>
    <row r="384" spans="2:2">
      <c r="B384" s="55"/>
    </row>
    <row r="385" spans="2:2">
      <c r="B385" s="55"/>
    </row>
    <row r="386" spans="2:2">
      <c r="B386" s="55"/>
    </row>
    <row r="387" spans="2:2">
      <c r="B387" s="55"/>
    </row>
    <row r="388" spans="2:2">
      <c r="B388" s="55"/>
    </row>
    <row r="389" spans="2:2">
      <c r="B389" s="55"/>
    </row>
    <row r="390" spans="2:2">
      <c r="B390" s="55"/>
    </row>
    <row r="391" spans="2:2">
      <c r="B391" s="55"/>
    </row>
    <row r="392" spans="2:2">
      <c r="B392" s="55"/>
    </row>
    <row r="393" spans="2:2">
      <c r="B393" s="55"/>
    </row>
    <row r="394" spans="2:2">
      <c r="B394" s="55"/>
    </row>
    <row r="395" spans="2:2">
      <c r="B395" s="55"/>
    </row>
    <row r="396" spans="2:2">
      <c r="B396" s="55"/>
    </row>
    <row r="397" spans="2:2">
      <c r="B397" s="55"/>
    </row>
    <row r="398" spans="2:2">
      <c r="B398" s="55"/>
    </row>
    <row r="399" spans="2:2">
      <c r="B399" s="55"/>
    </row>
    <row r="400" spans="2:2">
      <c r="B400" s="55"/>
    </row>
    <row r="401" spans="2:2">
      <c r="B401" s="55"/>
    </row>
    <row r="402" spans="2:2">
      <c r="B402" s="55"/>
    </row>
    <row r="403" spans="2:2">
      <c r="B403" s="55"/>
    </row>
  </sheetData>
  <mergeCells count="15">
    <mergeCell ref="A1:B1"/>
    <mergeCell ref="A3:B3"/>
    <mergeCell ref="A76:B76"/>
    <mergeCell ref="A65:A70"/>
    <mergeCell ref="A60:A64"/>
    <mergeCell ref="A4:A41"/>
    <mergeCell ref="A42:A55"/>
    <mergeCell ref="A56:A59"/>
    <mergeCell ref="A71:A75"/>
    <mergeCell ref="A119:A123"/>
    <mergeCell ref="A77:A91"/>
    <mergeCell ref="A101:A105"/>
    <mergeCell ref="A106:A111"/>
    <mergeCell ref="A112:A118"/>
    <mergeCell ref="A92:A100"/>
  </mergeCells>
  <phoneticPr fontId="0" type="noConversion"/>
  <hyperlinks>
    <hyperlink ref="B4" location="Graphs!C7" display="Graphs!C7"/>
    <hyperlink ref="B7" location="Graphs!A24" display="Graphs!A24"/>
    <hyperlink ref="B13" location="Graphs!A40" display="Graphs!A40"/>
    <hyperlink ref="B16" location="Graphs!A43" display="Graphs!A43"/>
    <hyperlink ref="B10" location="Graphs!A35" display="Graphs!A35"/>
    <hyperlink ref="B52" location="Graphs!A92" display="Graphs!A92"/>
    <hyperlink ref="B46" location="Graphs!A86" display="Graphs!A86"/>
    <hyperlink ref="B49" location="Graphs!A89" display="Graphs!A89"/>
    <hyperlink ref="B19" location="Graphs!A46" display="Graphs!A46"/>
    <hyperlink ref="B25" location="Graphs!A54" display="Graphs!A54"/>
    <hyperlink ref="B28" location="Graphs!A57" display="Graphs!A57"/>
    <hyperlink ref="B31" location="Graphs!A61" display="Graphs!A61"/>
    <hyperlink ref="B34" location="Graphs!A65" display="Graphs!A65"/>
    <hyperlink ref="B5" location="Graphs!K7" display="% people who would recommend Valence House to a friend"/>
    <hyperlink ref="B6" location="Graphs!U7" display="% people who would recommend Eastbury Manor  to a friend"/>
    <hyperlink ref="B8" location="Graphs!K24" display="% of people who had fun during their visit to Valence House"/>
    <hyperlink ref="B9" location="Graphs!U24" display="% of people who had fun during their visit to Eastbury Manor"/>
    <hyperlink ref="B11" location="Graphs!K35" display="% of people who found their visit to Valence House welcoming "/>
    <hyperlink ref="B12" location="Graphs!U35" display="% of people who found their visit to Eastbury Manor welcoming"/>
    <hyperlink ref="B14" location="Graphs!K40" display="No of new visitors at Valence House"/>
    <hyperlink ref="B15" location="Graphs!U40" display="No of new visitors at Eastbury Manor"/>
    <hyperlink ref="B17" location="Graphs!K43" display="No of visits to Valence House"/>
    <hyperlink ref="B18" location="Graphs!U43" display="No of visits to Eastbury Manor"/>
    <hyperlink ref="B20" location="Graphs!K46" display="No of accidents per 1000 visits at Valence House"/>
    <hyperlink ref="B21" location="Graphs!U46" display="No of accidents per 1000 visits at Eastbury Manor "/>
    <hyperlink ref="B22" location="Graphs!A50" display="Graphs!A50"/>
    <hyperlink ref="B23" location="Graphs!K50" display="Number of near misses per 1000 visits at Valence House"/>
    <hyperlink ref="B24" location="Graphs!U50" display="Number of near misses per 1000 visits at Eastbury Manor"/>
    <hyperlink ref="B26" location="Graphs!K54" display="% of visitors to Valence House who are over 60"/>
    <hyperlink ref="B27" location="Graphs!U54" display="% of visitors to Eastbury Manor who are over 60"/>
    <hyperlink ref="B29" location="Graphs!K57" display="% of visitors to Valence House who are under 16"/>
    <hyperlink ref="B30" location="Graphs!U57" display="% of visitors to Eastbury Manor who are under 16"/>
    <hyperlink ref="B32" location="Graphs!K61" display="% of visitors to Valence House who are female"/>
    <hyperlink ref="B33" location="Graphs!U61" display="% of visitors to Eastbury Manor who are female"/>
    <hyperlink ref="B35" location="Graphs!K65" display="% of visitors to Valence House who meet the requirements of DDA"/>
    <hyperlink ref="B36" location="Graphs!U65" display="% of visitors to Eastbury Manor who meet the requirements of DDA"/>
    <hyperlink ref="B37" location="Graphs!A68" display="Graphs!A68"/>
    <hyperlink ref="B38" location="Graphs!K68" display="% of visitors to Valence House from BME 'communities' "/>
    <hyperlink ref="B39" location="Graphs!U68" display="% of visitors to Eastbury Manor from BME 'communities'"/>
    <hyperlink ref="B40" location="Graphs!A71" display="Graphs!A71"/>
    <hyperlink ref="B41" location="Graphs!A74" display="Graphs!A74"/>
    <hyperlink ref="B42" location="Graphs!A79" display="Graphs!A79"/>
    <hyperlink ref="B43" location="Graphs!A83" display="Graphs!A83"/>
    <hyperlink ref="B44" location="Graphs!K83" display="% of visitors who understand more about the heritage of Barking &amp; Dagenham as a result of their visit to Valence House"/>
    <hyperlink ref="B45" location="Graphs!U83" display="% of visitors who understand more about the heritage of Barking &amp; Dagenham as a result of their visit to Eastbury Manor "/>
    <hyperlink ref="B47" location="Graphs!K86" display="% of visitors who are more proud of Barking &amp; Dagenham after visiting Valence House"/>
    <hyperlink ref="B48" location="Graphs!U86" display="% of visitors who are more proud of Barking &amp; Dagenham after visiting Eastbury Manor"/>
    <hyperlink ref="B50" location="Graphs!K89" display="No of school children visiting Valence House via the school"/>
    <hyperlink ref="B51" location="Graphs!U89" display="No of school children visiting Eastbury Manor via the school"/>
    <hyperlink ref="B53" location="Graphs!A95" display="Graphs!A95"/>
    <hyperlink ref="B54" location="Graphs!A98" display="Graphs!A98"/>
    <hyperlink ref="B55" location="Graphs!A101" display="Graphs!A101"/>
    <hyperlink ref="B56" location="Graphs!A106" display="Graphs!A106"/>
    <hyperlink ref="B57" location="Graphs!A109" display="Graphs!A109"/>
    <hyperlink ref="B58" location="Graphs!A112" display="Graphs!A112"/>
    <hyperlink ref="B59" location="Graphs!A115" display="Graphs!A115"/>
    <hyperlink ref="B60" location="Graphs!A120" display="Graphs!A120"/>
    <hyperlink ref="B61" location="Graphs!A123" display="Graphs!A123"/>
    <hyperlink ref="B62" location="Graphs!A126" display="Graphs!A126"/>
    <hyperlink ref="B63" location="Graphs!A129" display="Graphs!A129"/>
    <hyperlink ref="B64" location="Graphs!A132" display="Graphs!A132"/>
    <hyperlink ref="B65" location="Graphs!A137" display="Graphs!A137"/>
    <hyperlink ref="B66" location="Graphs!A140" display="Graphs!A140"/>
    <hyperlink ref="B67" location="Graphs!A143" display="Graphs!A143"/>
    <hyperlink ref="B68" location="Graphs!A146" display="Graphs!A146"/>
    <hyperlink ref="B69" location="Graphs!A149" display="Graphs!A149"/>
    <hyperlink ref="B70" location="Graphs!A152" display="Graphs!A152"/>
    <hyperlink ref="B71" location="Graphs!A157" display="Graphs!A157"/>
    <hyperlink ref="B72" location="Graphs!A160" display="Graphs!A160"/>
    <hyperlink ref="B73" location="Graphs!A163" display="Graphs!A163"/>
    <hyperlink ref="B74" location="Graphs!A166" display="Graphs!A166"/>
    <hyperlink ref="B75" location="Graphs!A169" display="Graphs!A169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52" orientation="landscape" horizontalDpi="300" verticalDpi="300" r:id="rId1"/>
  <headerFooter alignWithMargins="0">
    <oddHeader>&amp;L&amp;"Arial,Bold"&amp;12Leisure Management Partnership Community Perspective Results</oddHeader>
  </headerFooter>
  <rowBreaks count="1" manualBreakCount="1">
    <brk id="75" min="1" max="2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U15"/>
  <sheetViews>
    <sheetView workbookViewId="0">
      <pane xSplit="2" ySplit="2" topLeftCell="C3" activePane="bottomRight" state="frozen"/>
      <selection pane="topRight" activeCell="B1" sqref="B1"/>
      <selection pane="bottomLeft" activeCell="A4" sqref="A4"/>
      <selection pane="bottomRight" sqref="A1:B1"/>
    </sheetView>
  </sheetViews>
  <sheetFormatPr defaultColWidth="8.81640625" defaultRowHeight="12.5"/>
  <cols>
    <col min="1" max="1" width="12.81640625" customWidth="1"/>
    <col min="2" max="2" width="32.1796875" customWidth="1"/>
    <col min="3" max="3" width="11.1796875" customWidth="1"/>
    <col min="4" max="4" width="10.453125" customWidth="1"/>
    <col min="5" max="5" width="10" customWidth="1"/>
    <col min="6" max="6" width="12" customWidth="1"/>
    <col min="7" max="7" width="10.1796875" customWidth="1"/>
    <col min="8" max="9" width="10.453125" customWidth="1"/>
    <col min="10" max="10" width="11.453125" customWidth="1"/>
    <col min="11" max="11" width="12.453125" customWidth="1"/>
    <col min="12" max="12" width="11.1796875" customWidth="1"/>
    <col min="13" max="13" width="11.453125" customWidth="1"/>
    <col min="14" max="14" width="10.453125" customWidth="1"/>
    <col min="15" max="15" width="11" customWidth="1"/>
    <col min="16" max="16" width="11.81640625" customWidth="1"/>
    <col min="17" max="17" width="10.36328125" customWidth="1"/>
    <col min="18" max="18" width="10.81640625" customWidth="1"/>
    <col min="19" max="19" width="9.453125" customWidth="1"/>
    <col min="20" max="20" width="11" customWidth="1"/>
    <col min="21" max="21" width="12.1796875" customWidth="1"/>
  </cols>
  <sheetData>
    <row r="1" spans="1:21" ht="34.5" customHeight="1" thickBot="1">
      <c r="A1" s="603" t="s">
        <v>59</v>
      </c>
      <c r="B1" s="604"/>
      <c r="C1" s="53"/>
      <c r="D1" s="49"/>
      <c r="E1" s="49"/>
      <c r="F1" s="49"/>
      <c r="G1" s="49"/>
      <c r="H1" s="49"/>
      <c r="I1" s="49"/>
      <c r="J1" s="49"/>
      <c r="K1" s="49"/>
      <c r="L1" s="49"/>
      <c r="M1" s="53"/>
      <c r="N1" s="49"/>
      <c r="O1" s="53"/>
      <c r="P1" s="49"/>
      <c r="Q1" s="49"/>
      <c r="R1" s="53"/>
      <c r="S1" s="49"/>
      <c r="T1" s="53"/>
      <c r="U1" s="49"/>
    </row>
    <row r="2" spans="1:21" ht="62.25" customHeight="1">
      <c r="A2" s="218" t="s">
        <v>110</v>
      </c>
      <c r="B2" s="247" t="s">
        <v>9</v>
      </c>
      <c r="C2" s="269" t="s">
        <v>7</v>
      </c>
      <c r="D2" s="270" t="s">
        <v>40</v>
      </c>
      <c r="E2" s="270" t="s">
        <v>41</v>
      </c>
      <c r="F2" s="270" t="s">
        <v>42</v>
      </c>
      <c r="G2" s="271" t="s">
        <v>43</v>
      </c>
      <c r="H2" s="271" t="s">
        <v>44</v>
      </c>
      <c r="I2" s="271" t="s">
        <v>45</v>
      </c>
      <c r="J2" s="271" t="s">
        <v>46</v>
      </c>
      <c r="K2" s="271" t="s">
        <v>47</v>
      </c>
      <c r="L2" s="65" t="s">
        <v>48</v>
      </c>
      <c r="M2" s="65" t="s">
        <v>49</v>
      </c>
      <c r="N2" s="65" t="s">
        <v>19</v>
      </c>
      <c r="O2" s="65" t="s">
        <v>51</v>
      </c>
      <c r="P2" s="65" t="s">
        <v>52</v>
      </c>
      <c r="Q2" s="66" t="s">
        <v>54</v>
      </c>
      <c r="R2" s="66" t="s">
        <v>55</v>
      </c>
      <c r="S2" s="66" t="s">
        <v>56</v>
      </c>
      <c r="T2" s="66" t="s">
        <v>57</v>
      </c>
      <c r="U2" s="67" t="s">
        <v>58</v>
      </c>
    </row>
    <row r="3" spans="1:21" ht="31.5" customHeight="1">
      <c r="A3" s="599" t="s">
        <v>24</v>
      </c>
      <c r="B3" s="600"/>
      <c r="C3" s="272"/>
      <c r="D3" s="366"/>
      <c r="E3" s="365" t="s">
        <v>8</v>
      </c>
      <c r="F3" s="365" t="s">
        <v>8</v>
      </c>
      <c r="G3" s="366"/>
      <c r="H3" s="366"/>
      <c r="I3" s="365" t="s">
        <v>8</v>
      </c>
      <c r="J3" s="366"/>
      <c r="K3" s="365" t="s">
        <v>8</v>
      </c>
      <c r="L3" s="366"/>
      <c r="M3" s="366"/>
      <c r="N3" s="365" t="s">
        <v>8</v>
      </c>
      <c r="O3" s="366"/>
      <c r="P3" s="365" t="s">
        <v>8</v>
      </c>
      <c r="Q3" s="368"/>
      <c r="R3" s="365" t="s">
        <v>8</v>
      </c>
      <c r="S3" s="365"/>
      <c r="T3" s="368"/>
      <c r="U3" s="376" t="s">
        <v>8</v>
      </c>
    </row>
    <row r="4" spans="1:21" ht="24.75" customHeight="1">
      <c r="A4" s="580" t="str">
        <f>'Outcomes &amp; performance measures'!$B$47</f>
        <v>Sustainable financial position</v>
      </c>
      <c r="B4" s="105" t="str">
        <f>'Outcomes &amp; performance measures'!C47</f>
        <v>Income generated</v>
      </c>
      <c r="C4" s="272"/>
      <c r="D4" s="273">
        <v>125000</v>
      </c>
      <c r="E4" s="216"/>
      <c r="F4" s="216"/>
      <c r="G4" s="274"/>
      <c r="H4" s="275"/>
      <c r="I4" s="204">
        <v>176600</v>
      </c>
      <c r="J4" s="276"/>
      <c r="K4" s="204"/>
      <c r="L4" s="217"/>
      <c r="M4" s="111"/>
      <c r="N4" s="217"/>
      <c r="O4" s="111"/>
      <c r="P4" s="217"/>
      <c r="Q4" s="233"/>
      <c r="R4" s="111"/>
      <c r="S4" s="233"/>
      <c r="T4" s="118"/>
      <c r="U4" s="234"/>
    </row>
    <row r="5" spans="1:21" ht="23.25" customHeight="1">
      <c r="A5" s="581"/>
      <c r="B5" s="105" t="str">
        <f>'Outcomes &amp; performance measures'!C48</f>
        <v>Levels of external funding</v>
      </c>
      <c r="C5" s="22"/>
      <c r="D5" s="216">
        <v>50000</v>
      </c>
      <c r="E5" s="216"/>
      <c r="F5" s="216"/>
      <c r="G5" s="204"/>
      <c r="H5" s="203"/>
      <c r="I5" s="204"/>
      <c r="J5" s="203"/>
      <c r="K5" s="204"/>
      <c r="L5" s="217"/>
      <c r="M5" s="32"/>
      <c r="N5" s="217"/>
      <c r="O5" s="32"/>
      <c r="P5" s="217"/>
      <c r="Q5" s="233"/>
      <c r="R5" s="32"/>
      <c r="S5" s="233"/>
      <c r="T5" s="81"/>
      <c r="U5" s="234"/>
    </row>
    <row r="6" spans="1:21" ht="26.25" customHeight="1">
      <c r="A6" s="581"/>
      <c r="B6" s="105">
        <f>'Outcomes &amp; performance measures'!C49</f>
        <v>0</v>
      </c>
      <c r="C6" s="22"/>
      <c r="D6" s="216"/>
      <c r="E6" s="216"/>
      <c r="F6" s="216"/>
      <c r="G6" s="204"/>
      <c r="H6" s="135"/>
      <c r="I6" s="204"/>
      <c r="J6" s="135"/>
      <c r="K6" s="204"/>
      <c r="L6" s="217"/>
      <c r="M6" s="135"/>
      <c r="N6" s="217"/>
      <c r="O6" s="135"/>
      <c r="P6" s="217"/>
      <c r="Q6" s="233"/>
      <c r="R6" s="135"/>
      <c r="S6" s="233"/>
      <c r="T6" s="136"/>
      <c r="U6" s="234"/>
    </row>
    <row r="7" spans="1:21" ht="22.5" customHeight="1">
      <c r="A7" s="581"/>
      <c r="B7" s="105">
        <f>'Outcomes &amp; performance measures'!C50</f>
        <v>0</v>
      </c>
      <c r="C7" s="22"/>
      <c r="D7" s="216"/>
      <c r="E7" s="216"/>
      <c r="F7" s="216"/>
      <c r="G7" s="204"/>
      <c r="H7" s="31"/>
      <c r="I7" s="204"/>
      <c r="J7" s="31"/>
      <c r="K7" s="204"/>
      <c r="L7" s="217"/>
      <c r="M7" s="31"/>
      <c r="N7" s="217"/>
      <c r="O7" s="31"/>
      <c r="P7" s="217"/>
      <c r="Q7" s="233"/>
      <c r="R7" s="31"/>
      <c r="S7" s="233"/>
      <c r="T7" s="72"/>
      <c r="U7" s="234"/>
    </row>
    <row r="8" spans="1:21" ht="21" customHeight="1">
      <c r="A8" s="585"/>
      <c r="B8" s="105">
        <f>'Outcomes &amp; performance measures'!C51</f>
        <v>0</v>
      </c>
      <c r="C8" s="37"/>
      <c r="D8" s="216"/>
      <c r="E8" s="216"/>
      <c r="F8" s="216"/>
      <c r="G8" s="204"/>
      <c r="H8" s="75"/>
      <c r="I8" s="204"/>
      <c r="J8" s="75"/>
      <c r="K8" s="204"/>
      <c r="L8" s="217"/>
      <c r="M8" s="75"/>
      <c r="N8" s="217"/>
      <c r="O8" s="75"/>
      <c r="P8" s="217"/>
      <c r="Q8" s="233"/>
      <c r="R8" s="75"/>
      <c r="S8" s="233"/>
      <c r="T8" s="76"/>
      <c r="U8" s="234"/>
    </row>
    <row r="9" spans="1:21" ht="30" customHeight="1">
      <c r="A9" s="601" t="s">
        <v>401</v>
      </c>
      <c r="B9" s="602"/>
      <c r="C9" s="372" t="s">
        <v>8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71"/>
    </row>
    <row r="10" spans="1:21" ht="22.5" customHeight="1">
      <c r="A10" s="580" t="str">
        <f>'Outcomes &amp; performance measures'!$B$47</f>
        <v>Sustainable financial position</v>
      </c>
      <c r="B10" s="231" t="str">
        <f>'Outcomes &amp; performance measures'!C47</f>
        <v>Income generated</v>
      </c>
      <c r="C10" s="288">
        <v>0.75</v>
      </c>
      <c r="D10" s="284">
        <v>100</v>
      </c>
      <c r="E10" s="285">
        <f>SUM(E4/D4*D10)</f>
        <v>0</v>
      </c>
      <c r="F10" s="286"/>
      <c r="G10" s="290">
        <f>SUM(G4/D4*D10)</f>
        <v>0</v>
      </c>
      <c r="H10" s="298">
        <f t="shared" ref="H10:H11" si="0">SUM(G10*C10)</f>
        <v>0</v>
      </c>
      <c r="I10" s="290">
        <f>SUM(I4/D4*D10)</f>
        <v>141.28</v>
      </c>
      <c r="J10" s="298">
        <f t="shared" ref="J10:J11" si="1">SUM(I10*C10)</f>
        <v>105.96000000000001</v>
      </c>
      <c r="K10" s="286"/>
      <c r="L10" s="292">
        <f>SUM(L4/D4*D10)</f>
        <v>0</v>
      </c>
      <c r="M10" s="299">
        <f>SUM(L10*C10)</f>
        <v>0</v>
      </c>
      <c r="N10" s="292">
        <f>SUM(N4/D4*D10)</f>
        <v>0</v>
      </c>
      <c r="O10" s="299">
        <f>SUM(N10*C10)</f>
        <v>0</v>
      </c>
      <c r="P10" s="286"/>
      <c r="Q10" s="294">
        <f>SUM(Q4/D4*D10)</f>
        <v>0</v>
      </c>
      <c r="R10" s="300">
        <f>SUM(Q10*C10)</f>
        <v>0</v>
      </c>
      <c r="S10" s="294">
        <f>SUM(S4/D4*D10)</f>
        <v>0</v>
      </c>
      <c r="T10" s="295">
        <f t="shared" ref="T10:T11" si="2">SUM(S10*C10)</f>
        <v>0</v>
      </c>
      <c r="U10" s="296"/>
    </row>
    <row r="11" spans="1:21" ht="24.75" customHeight="1">
      <c r="A11" s="581"/>
      <c r="B11" s="231" t="str">
        <f>'Outcomes &amp; performance measures'!C48</f>
        <v>Levels of external funding</v>
      </c>
      <c r="C11" s="69">
        <v>0.25</v>
      </c>
      <c r="D11" s="5">
        <v>100</v>
      </c>
      <c r="E11" s="9">
        <f>SUM(E5/D5*D11)</f>
        <v>0</v>
      </c>
      <c r="F11" s="23"/>
      <c r="G11" s="14">
        <f>SUM(G5/D5*D11)</f>
        <v>0</v>
      </c>
      <c r="H11" s="92">
        <f t="shared" si="0"/>
        <v>0</v>
      </c>
      <c r="I11" s="14">
        <f>SUM(I5/D5*D11)</f>
        <v>0</v>
      </c>
      <c r="J11" s="92">
        <f t="shared" si="1"/>
        <v>0</v>
      </c>
      <c r="K11" s="23"/>
      <c r="L11" s="33">
        <f>SUM(L5/D5*D11)</f>
        <v>0</v>
      </c>
      <c r="M11" s="93">
        <f>SUM(L11*C11)</f>
        <v>0</v>
      </c>
      <c r="N11" s="33">
        <f>SUM(N5/D5*D11)</f>
        <v>0</v>
      </c>
      <c r="O11" s="93">
        <f>SUM(N11*C11)</f>
        <v>0</v>
      </c>
      <c r="P11" s="23"/>
      <c r="Q11" s="34">
        <f>SUM(Q5/D5*D11)</f>
        <v>0</v>
      </c>
      <c r="R11" s="94">
        <f>SUM(Q11*C11)</f>
        <v>0</v>
      </c>
      <c r="S11" s="34">
        <f>SUM(S5/D5*D11)</f>
        <v>0</v>
      </c>
      <c r="T11" s="91">
        <f t="shared" si="2"/>
        <v>0</v>
      </c>
      <c r="U11" s="24"/>
    </row>
    <row r="12" spans="1:21" ht="30.75" customHeight="1">
      <c r="A12" s="581"/>
      <c r="B12" s="231">
        <f>'Outcomes &amp; performance measures'!C49</f>
        <v>0</v>
      </c>
      <c r="C12" s="69"/>
      <c r="D12" s="5"/>
      <c r="E12" s="9"/>
      <c r="F12" s="23"/>
      <c r="G12" s="14"/>
      <c r="H12" s="92"/>
      <c r="I12" s="14"/>
      <c r="J12" s="92"/>
      <c r="K12" s="23"/>
      <c r="L12" s="33"/>
      <c r="M12" s="93"/>
      <c r="N12" s="33"/>
      <c r="O12" s="93"/>
      <c r="P12" s="23"/>
      <c r="Q12" s="34"/>
      <c r="R12" s="94"/>
      <c r="S12" s="34"/>
      <c r="T12" s="91"/>
      <c r="U12" s="24"/>
    </row>
    <row r="13" spans="1:21" ht="24.75" customHeight="1">
      <c r="A13" s="581"/>
      <c r="B13" s="231">
        <f>'Outcomes &amp; performance measures'!C50</f>
        <v>0</v>
      </c>
      <c r="C13" s="69"/>
      <c r="D13" s="5"/>
      <c r="E13" s="9"/>
      <c r="F13" s="23"/>
      <c r="G13" s="14"/>
      <c r="H13" s="92"/>
      <c r="I13" s="14"/>
      <c r="J13" s="92"/>
      <c r="K13" s="23"/>
      <c r="L13" s="33"/>
      <c r="M13" s="93"/>
      <c r="N13" s="33"/>
      <c r="O13" s="93"/>
      <c r="P13" s="23"/>
      <c r="Q13" s="34"/>
      <c r="R13" s="94"/>
      <c r="S13" s="34"/>
      <c r="T13" s="91"/>
      <c r="U13" s="24"/>
    </row>
    <row r="14" spans="1:21" ht="24.75" customHeight="1">
      <c r="A14" s="581"/>
      <c r="B14" s="231">
        <f>'Outcomes &amp; performance measures'!C51</f>
        <v>0</v>
      </c>
      <c r="C14" s="69"/>
      <c r="D14" s="5"/>
      <c r="E14" s="9"/>
      <c r="F14" s="23"/>
      <c r="G14" s="14"/>
      <c r="H14" s="92"/>
      <c r="I14" s="14"/>
      <c r="J14" s="92"/>
      <c r="K14" s="23"/>
      <c r="L14" s="33"/>
      <c r="M14" s="93"/>
      <c r="N14" s="33"/>
      <c r="O14" s="93"/>
      <c r="P14" s="23"/>
      <c r="Q14" s="34"/>
      <c r="R14" s="94"/>
      <c r="S14" s="34"/>
      <c r="T14" s="91"/>
      <c r="U14" s="24"/>
    </row>
    <row r="15" spans="1:21" ht="25.5" customHeight="1" thickBot="1">
      <c r="A15" s="605"/>
      <c r="B15" s="306" t="s">
        <v>412</v>
      </c>
      <c r="C15" s="341">
        <f>SUM(C10+C11+C12+C13+C14)</f>
        <v>1</v>
      </c>
      <c r="D15" s="349">
        <f>SUM(D10+D11+D12+D13+D14)</f>
        <v>200</v>
      </c>
      <c r="E15" s="350">
        <f>SUM(E10+E11+E12+E13+E14)</f>
        <v>0</v>
      </c>
      <c r="F15" s="351"/>
      <c r="G15" s="352">
        <f>SUM(G10+G11+G12+G13+G14)</f>
        <v>0</v>
      </c>
      <c r="H15" s="352">
        <f t="shared" ref="H15:J15" si="3">SUM(H10+H11+H12+H13+H14)</f>
        <v>0</v>
      </c>
      <c r="I15" s="352">
        <f t="shared" si="3"/>
        <v>141.28</v>
      </c>
      <c r="J15" s="352">
        <f t="shared" si="3"/>
        <v>105.96000000000001</v>
      </c>
      <c r="K15" s="351"/>
      <c r="L15" s="346">
        <f>SUM(L10+L11+L12+L13+L14)</f>
        <v>0</v>
      </c>
      <c r="M15" s="346">
        <f t="shared" ref="M15:O15" si="4">SUM(M10+M11+M12+M13+M14)</f>
        <v>0</v>
      </c>
      <c r="N15" s="346">
        <f t="shared" si="4"/>
        <v>0</v>
      </c>
      <c r="O15" s="346">
        <f t="shared" si="4"/>
        <v>0</v>
      </c>
      <c r="P15" s="351"/>
      <c r="Q15" s="353">
        <f>SUM(Q10+Q11+Q12+Q13+Q14)</f>
        <v>0</v>
      </c>
      <c r="R15" s="353">
        <f t="shared" ref="R15:T15" si="5">SUM(R10+R11+R12+R13+R14)</f>
        <v>0</v>
      </c>
      <c r="S15" s="353">
        <f t="shared" si="5"/>
        <v>0</v>
      </c>
      <c r="T15" s="353">
        <f t="shared" si="5"/>
        <v>0</v>
      </c>
      <c r="U15" s="348"/>
    </row>
  </sheetData>
  <mergeCells count="5">
    <mergeCell ref="A3:B3"/>
    <mergeCell ref="A4:A8"/>
    <mergeCell ref="A9:B9"/>
    <mergeCell ref="A1:B1"/>
    <mergeCell ref="A10:A15"/>
  </mergeCells>
  <phoneticPr fontId="0" type="noConversion"/>
  <hyperlinks>
    <hyperlink ref="B4" location="Graphs!A176" display="Graphs!A176"/>
    <hyperlink ref="B5" location="Graphs!A179" display="Graphs!A179"/>
    <hyperlink ref="B7" location="Graphs!A185" display="Graphs!A185"/>
    <hyperlink ref="B8" location="Graphs!A188" display="Graphs!A188"/>
    <hyperlink ref="B6" location="Graphs!A182" display="Graphs!A182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55" orientation="landscape" horizontalDpi="300" verticalDpi="300" r:id="rId1"/>
  <headerFooter alignWithMargins="0">
    <oddHeader>&amp;L&amp;"Arial,Bold"&amp;12Leisure Management Partnership Financial Perspective Results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U25"/>
  <sheetViews>
    <sheetView zoomScaleSheetLayoutView="100" workbookViewId="0">
      <pane xSplit="2" ySplit="2" topLeftCell="C4" activePane="bottomRight" state="frozen"/>
      <selection pane="topRight" activeCell="B1" sqref="B1"/>
      <selection pane="bottomLeft" activeCell="A4" sqref="A4"/>
      <selection pane="bottomRight" activeCell="A12" sqref="A12:A19"/>
    </sheetView>
  </sheetViews>
  <sheetFormatPr defaultColWidth="8.81640625" defaultRowHeight="12.5"/>
  <cols>
    <col min="1" max="1" width="17.36328125" customWidth="1"/>
    <col min="2" max="2" width="39.36328125" customWidth="1"/>
    <col min="3" max="3" width="11.1796875" customWidth="1"/>
    <col min="4" max="4" width="8.6328125" customWidth="1"/>
    <col min="5" max="5" width="9.453125" customWidth="1"/>
    <col min="6" max="6" width="12" customWidth="1"/>
    <col min="7" max="7" width="11.1796875" bestFit="1" customWidth="1"/>
    <col min="8" max="8" width="10.81640625" customWidth="1"/>
    <col min="9" max="9" width="9.6328125" customWidth="1"/>
    <col min="10" max="10" width="11.36328125" customWidth="1"/>
    <col min="11" max="11" width="12.1796875" customWidth="1"/>
    <col min="12" max="12" width="8.81640625" customWidth="1"/>
    <col min="13" max="13" width="10.36328125" customWidth="1"/>
    <col min="14" max="14" width="9.6328125" customWidth="1"/>
    <col min="15" max="15" width="11" customWidth="1"/>
    <col min="16" max="16" width="12" customWidth="1"/>
    <col min="17" max="17" width="8.81640625" customWidth="1"/>
    <col min="18" max="18" width="10.36328125" customWidth="1"/>
    <col min="19" max="19" width="9.453125" customWidth="1"/>
    <col min="20" max="20" width="11.1796875" customWidth="1"/>
    <col min="21" max="21" width="12.36328125" customWidth="1"/>
  </cols>
  <sheetData>
    <row r="1" spans="1:21" ht="32.25" customHeight="1" thickBot="1">
      <c r="A1" s="606" t="s">
        <v>60</v>
      </c>
      <c r="B1" s="607"/>
      <c r="C1" s="48"/>
      <c r="D1" s="49"/>
      <c r="E1" s="49"/>
      <c r="F1" s="49"/>
      <c r="G1" s="49"/>
      <c r="H1" s="48"/>
      <c r="I1" s="49"/>
      <c r="J1" s="48"/>
      <c r="K1" s="49"/>
      <c r="L1" s="49"/>
      <c r="M1" s="48"/>
      <c r="N1" s="49"/>
      <c r="O1" s="48"/>
      <c r="P1" s="49"/>
      <c r="Q1" s="49"/>
      <c r="R1" s="48"/>
      <c r="S1" s="49"/>
      <c r="T1" s="48"/>
      <c r="U1" s="49"/>
    </row>
    <row r="2" spans="1:21" ht="67.5" customHeight="1">
      <c r="A2" s="218" t="s">
        <v>110</v>
      </c>
      <c r="B2" s="307" t="s">
        <v>9</v>
      </c>
      <c r="C2" s="62" t="s">
        <v>7</v>
      </c>
      <c r="D2" s="63" t="s">
        <v>40</v>
      </c>
      <c r="E2" s="63" t="s">
        <v>41</v>
      </c>
      <c r="F2" s="63" t="s">
        <v>61</v>
      </c>
      <c r="G2" s="64" t="s">
        <v>43</v>
      </c>
      <c r="H2" s="64" t="s">
        <v>44</v>
      </c>
      <c r="I2" s="64" t="s">
        <v>45</v>
      </c>
      <c r="J2" s="64" t="s">
        <v>46</v>
      </c>
      <c r="K2" s="64" t="s">
        <v>47</v>
      </c>
      <c r="L2" s="65" t="s">
        <v>48</v>
      </c>
      <c r="M2" s="65" t="s">
        <v>49</v>
      </c>
      <c r="N2" s="65" t="s">
        <v>50</v>
      </c>
      <c r="O2" s="65" t="s">
        <v>51</v>
      </c>
      <c r="P2" s="65" t="s">
        <v>52</v>
      </c>
      <c r="Q2" s="66" t="s">
        <v>54</v>
      </c>
      <c r="R2" s="66" t="s">
        <v>55</v>
      </c>
      <c r="S2" s="66" t="s">
        <v>56</v>
      </c>
      <c r="T2" s="66" t="s">
        <v>57</v>
      </c>
      <c r="U2" s="67" t="s">
        <v>58</v>
      </c>
    </row>
    <row r="3" spans="1:21" ht="33" customHeight="1">
      <c r="A3" s="608" t="s">
        <v>24</v>
      </c>
      <c r="B3" s="609"/>
      <c r="C3" s="22"/>
      <c r="D3" s="366"/>
      <c r="E3" s="367" t="s">
        <v>8</v>
      </c>
      <c r="F3" s="367" t="s">
        <v>8</v>
      </c>
      <c r="G3" s="366"/>
      <c r="H3" s="366"/>
      <c r="I3" s="367" t="s">
        <v>8</v>
      </c>
      <c r="J3" s="366"/>
      <c r="K3" s="367" t="s">
        <v>8</v>
      </c>
      <c r="L3" s="366"/>
      <c r="M3" s="366"/>
      <c r="N3" s="367" t="s">
        <v>8</v>
      </c>
      <c r="O3" s="366"/>
      <c r="P3" s="367" t="s">
        <v>8</v>
      </c>
      <c r="Q3" s="366"/>
      <c r="R3" s="366"/>
      <c r="S3" s="367" t="s">
        <v>8</v>
      </c>
      <c r="T3" s="366"/>
      <c r="U3" s="376" t="s">
        <v>8</v>
      </c>
    </row>
    <row r="4" spans="1:21" ht="43.5" customHeight="1">
      <c r="A4" s="580" t="str">
        <f>'Outcomes &amp; performance measures'!$B$53</f>
        <v>Good quality sustainable careers for people, with supportive CPD and the opportunity to develop high professional standards</v>
      </c>
      <c r="B4" s="229" t="str">
        <f>'Outcomes &amp; performance measures'!C53</f>
        <v>% of professional staff who are satisfied with their job (from quick internal staff survey)</v>
      </c>
      <c r="C4" s="22"/>
      <c r="D4" s="8">
        <v>0.7</v>
      </c>
      <c r="E4" s="279"/>
      <c r="F4" s="8"/>
      <c r="G4" s="13"/>
      <c r="H4" s="21"/>
      <c r="I4" s="13"/>
      <c r="J4" s="32"/>
      <c r="K4" s="13"/>
      <c r="L4" s="86"/>
      <c r="M4" s="21"/>
      <c r="N4" s="86"/>
      <c r="O4" s="21"/>
      <c r="P4" s="79"/>
      <c r="Q4" s="87"/>
      <c r="R4" s="21"/>
      <c r="S4" s="87"/>
      <c r="T4" s="88"/>
      <c r="U4" s="89"/>
    </row>
    <row r="5" spans="1:21" ht="24" customHeight="1">
      <c r="A5" s="581"/>
      <c r="B5" s="229" t="str">
        <f>'Outcomes &amp; performance measures'!C54</f>
        <v>% of training plan completed</v>
      </c>
      <c r="C5" s="22"/>
      <c r="D5" s="8">
        <v>0.8</v>
      </c>
      <c r="E5" s="8"/>
      <c r="F5" s="8"/>
      <c r="G5" s="13"/>
      <c r="H5" s="21"/>
      <c r="I5" s="13"/>
      <c r="J5" s="32"/>
      <c r="K5" s="13"/>
      <c r="L5" s="86"/>
      <c r="M5" s="21"/>
      <c r="N5" s="86"/>
      <c r="O5" s="21"/>
      <c r="P5" s="79"/>
      <c r="Q5" s="87"/>
      <c r="R5" s="21"/>
      <c r="S5" s="87"/>
      <c r="T5" s="88"/>
      <c r="U5" s="89"/>
    </row>
    <row r="6" spans="1:21" ht="28.5" customHeight="1">
      <c r="A6" s="581"/>
      <c r="B6" s="229" t="str">
        <f>'Outcomes &amp; performance measures'!C55</f>
        <v>No of fte</v>
      </c>
      <c r="C6" s="22"/>
      <c r="D6" s="109">
        <v>20</v>
      </c>
      <c r="E6" s="109"/>
      <c r="F6" s="109"/>
      <c r="G6" s="112"/>
      <c r="H6" s="21"/>
      <c r="I6" s="112"/>
      <c r="J6" s="32"/>
      <c r="K6" s="112"/>
      <c r="L6" s="33"/>
      <c r="M6" s="21"/>
      <c r="N6" s="33"/>
      <c r="O6" s="21"/>
      <c r="P6" s="114"/>
      <c r="Q6" s="34"/>
      <c r="R6" s="21"/>
      <c r="S6" s="34"/>
      <c r="T6" s="88"/>
      <c r="U6" s="259"/>
    </row>
    <row r="7" spans="1:21" ht="24.75" customHeight="1">
      <c r="A7" s="581"/>
      <c r="B7" s="229" t="str">
        <f>'Outcomes &amp; performance measures'!C56</f>
        <v>No of professional qualifications</v>
      </c>
      <c r="C7" s="22"/>
      <c r="D7" s="109">
        <v>3</v>
      </c>
      <c r="E7" s="109"/>
      <c r="F7" s="109"/>
      <c r="G7" s="112"/>
      <c r="H7" s="21"/>
      <c r="I7" s="112"/>
      <c r="J7" s="32"/>
      <c r="K7" s="112"/>
      <c r="L7" s="33"/>
      <c r="M7" s="21"/>
      <c r="N7" s="33"/>
      <c r="O7" s="21"/>
      <c r="P7" s="114"/>
      <c r="Q7" s="34"/>
      <c r="R7" s="21"/>
      <c r="S7" s="34"/>
      <c r="T7" s="88"/>
      <c r="U7" s="259"/>
    </row>
    <row r="8" spans="1:21" ht="22.5" customHeight="1">
      <c r="A8" s="581"/>
      <c r="B8" s="229">
        <f>'Outcomes &amp; performance measures'!C57</f>
        <v>0</v>
      </c>
      <c r="C8" s="22"/>
      <c r="D8" s="109"/>
      <c r="E8" s="109"/>
      <c r="F8" s="109"/>
      <c r="G8" s="13"/>
      <c r="H8" s="21"/>
      <c r="I8" s="13"/>
      <c r="J8" s="32"/>
      <c r="K8" s="13"/>
      <c r="L8" s="86"/>
      <c r="M8" s="21"/>
      <c r="N8" s="86"/>
      <c r="O8" s="21"/>
      <c r="P8" s="79"/>
      <c r="Q8" s="87"/>
      <c r="R8" s="21"/>
      <c r="S8" s="87"/>
      <c r="T8" s="88"/>
      <c r="U8" s="89"/>
    </row>
    <row r="9" spans="1:21" ht="26.25" customHeight="1">
      <c r="A9" s="581"/>
      <c r="B9" s="229">
        <f>'Outcomes &amp; performance measures'!C58</f>
        <v>0</v>
      </c>
      <c r="C9" s="22"/>
      <c r="D9" s="109"/>
      <c r="E9" s="109"/>
      <c r="F9" s="109"/>
      <c r="G9" s="13"/>
      <c r="H9" s="21"/>
      <c r="I9" s="13"/>
      <c r="J9" s="32"/>
      <c r="K9" s="13"/>
      <c r="L9" s="86"/>
      <c r="M9" s="21"/>
      <c r="N9" s="86"/>
      <c r="O9" s="21"/>
      <c r="P9" s="79"/>
      <c r="Q9" s="87"/>
      <c r="R9" s="21"/>
      <c r="S9" s="87"/>
      <c r="T9" s="88"/>
      <c r="U9" s="89"/>
    </row>
    <row r="10" spans="1:21" ht="24.75" customHeight="1">
      <c r="A10" s="585"/>
      <c r="B10" s="229">
        <f>'Outcomes &amp; performance measures'!C59</f>
        <v>0</v>
      </c>
      <c r="C10" s="37"/>
      <c r="D10" s="109"/>
      <c r="E10" s="109"/>
      <c r="F10" s="109"/>
      <c r="G10" s="39"/>
      <c r="H10" s="38"/>
      <c r="I10" s="39"/>
      <c r="J10" s="40"/>
      <c r="K10" s="39"/>
      <c r="L10" s="304"/>
      <c r="M10" s="38"/>
      <c r="N10" s="304"/>
      <c r="O10" s="38"/>
      <c r="P10" s="99"/>
      <c r="Q10" s="301"/>
      <c r="R10" s="38"/>
      <c r="S10" s="301"/>
      <c r="T10" s="302"/>
      <c r="U10" s="303"/>
    </row>
    <row r="11" spans="1:21" ht="36" customHeight="1">
      <c r="A11" s="610" t="s">
        <v>39</v>
      </c>
      <c r="B11" s="611"/>
      <c r="C11" s="372" t="s">
        <v>8</v>
      </c>
      <c r="D11" s="366" t="s">
        <v>20</v>
      </c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71"/>
    </row>
    <row r="12" spans="1:21" ht="40.5" customHeight="1">
      <c r="A12" s="580" t="str">
        <f>'Outcomes &amp; performance measures'!$B$53</f>
        <v>Good quality sustainable careers for people, with supportive CPD and the opportunity to develop high professional standards</v>
      </c>
      <c r="B12" s="229" t="str">
        <f>'Outcomes &amp; performance measures'!C53</f>
        <v>% of professional staff who are satisfied with their job (from quick internal staff survey)</v>
      </c>
      <c r="C12" s="288">
        <v>0.4</v>
      </c>
      <c r="D12" s="284">
        <v>100</v>
      </c>
      <c r="E12" s="285">
        <f>SUM(E4/D4*D12)</f>
        <v>0</v>
      </c>
      <c r="F12" s="286"/>
      <c r="G12" s="290">
        <f>SUM(G4/D4*D12)</f>
        <v>0</v>
      </c>
      <c r="H12" s="291">
        <f>SUM(G12*C12)</f>
        <v>0</v>
      </c>
      <c r="I12" s="290">
        <f>SUM(I4/D4*D12)</f>
        <v>0</v>
      </c>
      <c r="J12" s="291">
        <f>SUM(I12*C12)</f>
        <v>0</v>
      </c>
      <c r="K12" s="286"/>
      <c r="L12" s="292">
        <f>SUM(L4/D4*D12)</f>
        <v>0</v>
      </c>
      <c r="M12" s="293">
        <f>SUM(L12*C12)</f>
        <v>0</v>
      </c>
      <c r="N12" s="292">
        <f>SUM(N4/D4*D12)</f>
        <v>0</v>
      </c>
      <c r="O12" s="299">
        <f>SUM(N12*C12)</f>
        <v>0</v>
      </c>
      <c r="P12" s="286"/>
      <c r="Q12" s="294">
        <f>SUM(Q4/D4*D12)</f>
        <v>0</v>
      </c>
      <c r="R12" s="300">
        <f>SUM(Q12*C12)</f>
        <v>0</v>
      </c>
      <c r="S12" s="294">
        <f>SUM(S4/D4*D12)</f>
        <v>0</v>
      </c>
      <c r="T12" s="295">
        <f>SUM(S12*C12)</f>
        <v>0</v>
      </c>
      <c r="U12" s="360"/>
    </row>
    <row r="13" spans="1:21" ht="25.5" customHeight="1">
      <c r="A13" s="581"/>
      <c r="B13" s="229" t="str">
        <f>'Outcomes &amp; performance measures'!C54</f>
        <v>% of training plan completed</v>
      </c>
      <c r="C13" s="69">
        <v>0.2</v>
      </c>
      <c r="D13" s="5">
        <v>100</v>
      </c>
      <c r="E13" s="9">
        <f>SUM(E5/D5*D13)</f>
        <v>0</v>
      </c>
      <c r="F13" s="23"/>
      <c r="G13" s="14">
        <f>SUM(G5/D5*D13)</f>
        <v>0</v>
      </c>
      <c r="H13" s="70">
        <f>SUM(G13*C13)</f>
        <v>0</v>
      </c>
      <c r="I13" s="14">
        <f>SUM(I5/D5*D13)</f>
        <v>0</v>
      </c>
      <c r="J13" s="70">
        <f>SUM(I13*C13)</f>
        <v>0</v>
      </c>
      <c r="K13" s="23"/>
      <c r="L13" s="33">
        <f>SUM(L5/D5*D13)</f>
        <v>0</v>
      </c>
      <c r="M13" s="90">
        <f t="shared" ref="M13:M15" si="0">SUM(L13*C13)</f>
        <v>0</v>
      </c>
      <c r="N13" s="33">
        <f>SUM(N5/D5*D13)</f>
        <v>0</v>
      </c>
      <c r="O13" s="93">
        <f t="shared" ref="O13:O15" si="1">SUM(N13*C13)</f>
        <v>0</v>
      </c>
      <c r="P13" s="23"/>
      <c r="Q13" s="34">
        <f>SUM(Q5/D5*D13)</f>
        <v>0</v>
      </c>
      <c r="R13" s="94">
        <f t="shared" ref="R13:R15" si="2">SUM(Q13*C13)</f>
        <v>0</v>
      </c>
      <c r="S13" s="34">
        <f>SUM(S5/D5*D13)</f>
        <v>0</v>
      </c>
      <c r="T13" s="91">
        <f t="shared" ref="T13:T15" si="3">SUM(S13*C13)</f>
        <v>0</v>
      </c>
      <c r="U13" s="360"/>
    </row>
    <row r="14" spans="1:21" ht="32.25" customHeight="1">
      <c r="A14" s="581"/>
      <c r="B14" s="229" t="str">
        <f>'Outcomes &amp; performance measures'!C55</f>
        <v>No of fte</v>
      </c>
      <c r="C14" s="69">
        <v>0.1</v>
      </c>
      <c r="D14" s="5">
        <v>100</v>
      </c>
      <c r="E14" s="9">
        <f>SUM(E6/D6*D14)</f>
        <v>0</v>
      </c>
      <c r="F14" s="23"/>
      <c r="G14" s="14">
        <f>SUM(G6/D6*D14)</f>
        <v>0</v>
      </c>
      <c r="H14" s="70">
        <f t="shared" ref="H14:H15" si="4">SUM(G14*C14)</f>
        <v>0</v>
      </c>
      <c r="I14" s="14">
        <f>SUM(I6/D6*D14)</f>
        <v>0</v>
      </c>
      <c r="J14" s="70">
        <f t="shared" ref="J14:J15" si="5">SUM(I14*C14)</f>
        <v>0</v>
      </c>
      <c r="K14" s="23"/>
      <c r="L14" s="33">
        <f>SUM(L6/D6*D14)</f>
        <v>0</v>
      </c>
      <c r="M14" s="90">
        <f t="shared" si="0"/>
        <v>0</v>
      </c>
      <c r="N14" s="33">
        <f>SUM(N6/D6*D14)</f>
        <v>0</v>
      </c>
      <c r="O14" s="93">
        <f t="shared" si="1"/>
        <v>0</v>
      </c>
      <c r="P14" s="23"/>
      <c r="Q14" s="34">
        <f>SUM(Q6/D6*D14)</f>
        <v>0</v>
      </c>
      <c r="R14" s="94">
        <f t="shared" si="2"/>
        <v>0</v>
      </c>
      <c r="S14" s="34">
        <f>SUM(S6/D6*D14)</f>
        <v>0</v>
      </c>
      <c r="T14" s="91">
        <f t="shared" si="3"/>
        <v>0</v>
      </c>
      <c r="U14" s="360"/>
    </row>
    <row r="15" spans="1:21" ht="29.25" customHeight="1">
      <c r="A15" s="581"/>
      <c r="B15" s="229" t="str">
        <f>'Outcomes &amp; performance measures'!C56</f>
        <v>No of professional qualifications</v>
      </c>
      <c r="C15" s="69">
        <v>0.3</v>
      </c>
      <c r="D15" s="5">
        <v>100</v>
      </c>
      <c r="E15" s="9">
        <f>SUM(E7/D7*D15)</f>
        <v>0</v>
      </c>
      <c r="F15" s="23"/>
      <c r="G15" s="14">
        <f>SUM(G7/D7*D15)</f>
        <v>0</v>
      </c>
      <c r="H15" s="70">
        <f t="shared" si="4"/>
        <v>0</v>
      </c>
      <c r="I15" s="14">
        <f>SUM(I7/D7*D15)</f>
        <v>0</v>
      </c>
      <c r="J15" s="70">
        <f t="shared" si="5"/>
        <v>0</v>
      </c>
      <c r="K15" s="23"/>
      <c r="L15" s="33">
        <f>SUM(L7/D7*D15)</f>
        <v>0</v>
      </c>
      <c r="M15" s="90">
        <f t="shared" si="0"/>
        <v>0</v>
      </c>
      <c r="N15" s="33">
        <f>SUM(N7/D7*D15)</f>
        <v>0</v>
      </c>
      <c r="O15" s="93">
        <f t="shared" si="1"/>
        <v>0</v>
      </c>
      <c r="P15" s="23"/>
      <c r="Q15" s="34">
        <f>SUM(Q7/D7*D15)</f>
        <v>0</v>
      </c>
      <c r="R15" s="94">
        <f t="shared" si="2"/>
        <v>0</v>
      </c>
      <c r="S15" s="34">
        <f>SUM(S7/D7*D15)</f>
        <v>0</v>
      </c>
      <c r="T15" s="91">
        <f t="shared" si="3"/>
        <v>0</v>
      </c>
      <c r="U15" s="360"/>
    </row>
    <row r="16" spans="1:21" ht="24.75" customHeight="1">
      <c r="A16" s="581"/>
      <c r="B16" s="229">
        <f>'Outcomes &amp; performance measures'!C57</f>
        <v>0</v>
      </c>
      <c r="C16" s="69"/>
      <c r="D16" s="5"/>
      <c r="E16" s="9"/>
      <c r="F16" s="23"/>
      <c r="G16" s="14"/>
      <c r="H16" s="70"/>
      <c r="I16" s="14"/>
      <c r="J16" s="70"/>
      <c r="K16" s="23"/>
      <c r="L16" s="33"/>
      <c r="M16" s="90"/>
      <c r="N16" s="33"/>
      <c r="O16" s="93"/>
      <c r="P16" s="23"/>
      <c r="Q16" s="34"/>
      <c r="R16" s="94"/>
      <c r="S16" s="34"/>
      <c r="T16" s="91"/>
      <c r="U16" s="360"/>
    </row>
    <row r="17" spans="1:21" ht="20.25" customHeight="1">
      <c r="A17" s="581"/>
      <c r="B17" s="229">
        <f>'Outcomes &amp; performance measures'!C58</f>
        <v>0</v>
      </c>
      <c r="C17" s="69"/>
      <c r="D17" s="5"/>
      <c r="E17" s="9"/>
      <c r="F17" s="23"/>
      <c r="G17" s="14"/>
      <c r="H17" s="70"/>
      <c r="I17" s="14"/>
      <c r="J17" s="70"/>
      <c r="K17" s="23"/>
      <c r="L17" s="33"/>
      <c r="M17" s="90"/>
      <c r="N17" s="33"/>
      <c r="O17" s="93"/>
      <c r="P17" s="23"/>
      <c r="Q17" s="34"/>
      <c r="R17" s="94"/>
      <c r="S17" s="34"/>
      <c r="T17" s="91"/>
      <c r="U17" s="360"/>
    </row>
    <row r="18" spans="1:21" ht="22.5" customHeight="1">
      <c r="A18" s="581"/>
      <c r="B18" s="229">
        <f>'Outcomes &amp; performance measures'!C59</f>
        <v>0</v>
      </c>
      <c r="C18" s="69"/>
      <c r="D18" s="5"/>
      <c r="E18" s="9"/>
      <c r="F18" s="23"/>
      <c r="G18" s="14"/>
      <c r="H18" s="70"/>
      <c r="I18" s="14"/>
      <c r="J18" s="70"/>
      <c r="K18" s="23"/>
      <c r="L18" s="33"/>
      <c r="M18" s="90"/>
      <c r="N18" s="33"/>
      <c r="O18" s="93"/>
      <c r="P18" s="23"/>
      <c r="Q18" s="34"/>
      <c r="R18" s="94"/>
      <c r="S18" s="34"/>
      <c r="T18" s="91"/>
      <c r="U18" s="360"/>
    </row>
    <row r="19" spans="1:21" ht="24" customHeight="1" thickBot="1">
      <c r="A19" s="605"/>
      <c r="B19" s="364" t="s">
        <v>427</v>
      </c>
      <c r="C19" s="354">
        <f>SUM(C12:C18)</f>
        <v>1</v>
      </c>
      <c r="D19" s="355">
        <f>SUM(D12:D18)</f>
        <v>400</v>
      </c>
      <c r="E19" s="355">
        <f>SUM(E12:E18)</f>
        <v>0</v>
      </c>
      <c r="F19" s="351"/>
      <c r="G19" s="356">
        <f>SUM(G12:G18)</f>
        <v>0</v>
      </c>
      <c r="H19" s="356">
        <f>SUM(H12:H18)</f>
        <v>0</v>
      </c>
      <c r="I19" s="356">
        <f>SUM(I12:I18)</f>
        <v>0</v>
      </c>
      <c r="J19" s="356">
        <f>SUM(J12:J18)</f>
        <v>0</v>
      </c>
      <c r="K19" s="351"/>
      <c r="L19" s="357">
        <f>SUM(L12:L18)</f>
        <v>0</v>
      </c>
      <c r="M19" s="357">
        <f>SUM(M12:M18)</f>
        <v>0</v>
      </c>
      <c r="N19" s="357">
        <f>SUM(N12:N18)</f>
        <v>0</v>
      </c>
      <c r="O19" s="357">
        <f>SUM(O12:O18)</f>
        <v>0</v>
      </c>
      <c r="P19" s="351"/>
      <c r="Q19" s="358">
        <f>SUM(Q12:Q18)</f>
        <v>0</v>
      </c>
      <c r="R19" s="358">
        <f>SUM(R12:R18)</f>
        <v>0</v>
      </c>
      <c r="S19" s="358">
        <f>SUM(S12:S18)</f>
        <v>0</v>
      </c>
      <c r="T19" s="358">
        <f>SUM(T12:T18)</f>
        <v>0</v>
      </c>
      <c r="U19" s="359"/>
    </row>
    <row r="20" spans="1:21" ht="29.25" customHeight="1"/>
    <row r="25" spans="1:21">
      <c r="K25" t="s">
        <v>20</v>
      </c>
    </row>
  </sheetData>
  <mergeCells count="5">
    <mergeCell ref="A12:A19"/>
    <mergeCell ref="A1:B1"/>
    <mergeCell ref="A3:B3"/>
    <mergeCell ref="A11:B11"/>
    <mergeCell ref="A4:A10"/>
  </mergeCells>
  <phoneticPr fontId="0" type="noConversion"/>
  <hyperlinks>
    <hyperlink ref="B4" location="Graphs!A195" display="Graphs!A195"/>
    <hyperlink ref="B12" location="Graphs!A621" display="Graphs!A621"/>
    <hyperlink ref="B13:B18" location="Graphs!A621" display="Graphs!A621"/>
    <hyperlink ref="B5" location="Graphs!A198" display="Graphs!A198"/>
    <hyperlink ref="B6" location="Graphs!A201" display="Graphs!A201"/>
    <hyperlink ref="B7" location="Graphs!A204" display="Graphs!A204"/>
    <hyperlink ref="B8" location="Graphs!A207" display="Graphs!A207"/>
    <hyperlink ref="B9" location="Graphs!A210" display="Graphs!A210"/>
    <hyperlink ref="B10" location="Graphs!A213" display="Graphs!A213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35" orientation="landscape" horizontalDpi="4294967293" r:id="rId1"/>
  <headerFooter alignWithMargins="0">
    <oddHeader>&amp;L&amp;"Arial,Bold"&amp;12Leisure Management Partnership Staff Perspective Results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Outcome Framework</vt:lpstr>
      <vt:lpstr>Outcomes &amp; performance measures</vt:lpstr>
      <vt:lpstr>Service Development Plan</vt:lpstr>
      <vt:lpstr>Improvement Plan</vt:lpstr>
      <vt:lpstr>Review &amp; Improvement System</vt:lpstr>
      <vt:lpstr>Overall Annual Results</vt:lpstr>
      <vt:lpstr>Community Perspective results</vt:lpstr>
      <vt:lpstr>Financial Perspective results</vt:lpstr>
      <vt:lpstr>Staff Perspective results</vt:lpstr>
      <vt:lpstr>Environment Perspective results</vt:lpstr>
      <vt:lpstr>Graphs</vt:lpstr>
      <vt:lpstr>Quarterly Dashboard</vt:lpstr>
      <vt:lpstr>Real time Dashboard</vt:lpstr>
      <vt:lpstr>Ideas Greenhouse</vt:lpstr>
      <vt:lpstr>Sheet1</vt:lpstr>
      <vt:lpstr>'Outcomes &amp; performance measures'!A</vt:lpstr>
      <vt:lpstr>'Community Perspective results'!Print_Area</vt:lpstr>
      <vt:lpstr>Graphs!Print_Area</vt:lpstr>
      <vt:lpstr>'Outcome Framework'!Print_Area</vt:lpstr>
      <vt:lpstr>'Outcomes &amp; performance measures'!Print_Area</vt:lpstr>
      <vt:lpstr>'Overall Annual Results'!Print_Area</vt:lpstr>
      <vt:lpstr>'Service Development Plan'!Print_Area</vt:lpstr>
      <vt:lpstr>'Staff Perspective results'!Print_Area</vt:lpstr>
      <vt:lpstr>'Service Development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Shepherd, Yvette</cp:lastModifiedBy>
  <cp:lastPrinted>2015-04-01T12:24:57Z</cp:lastPrinted>
  <dcterms:created xsi:type="dcterms:W3CDTF">1996-10-14T23:33:28Z</dcterms:created>
  <dcterms:modified xsi:type="dcterms:W3CDTF">2017-03-09T13:53:38Z</dcterms:modified>
</cp:coreProperties>
</file>